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355" yWindow="-30" windowWidth="12060" windowHeight="7875"/>
  </bookViews>
  <sheets>
    <sheet name="Study Database" sheetId="11" r:id="rId1"/>
    <sheet name="Table2.1 Coding Guide" sheetId="13" r:id="rId2"/>
    <sheet name="AdditionalData Windshields" sheetId="1" r:id="rId3"/>
    <sheet name="Table2.4 CustomSort BeforeAfter" sheetId="12" r:id="rId4"/>
    <sheet name="Table 3.1 Colonia Sizes" sheetId="10" r:id="rId5"/>
    <sheet name="Table 4.1 TH Images and Periods" sheetId="9" r:id="rId6"/>
    <sheet name="Table 4.2 TH Vacant and Overall" sheetId="8" r:id="rId7"/>
    <sheet name="Chart 4.1 Occupancy Groups" sheetId="7" r:id="rId8"/>
    <sheet name="Table 4.3 In-Out Rela to Change" sheetId="6" r:id="rId9"/>
    <sheet name="Table4.4. Detailed In-Out" sheetId="5" r:id="rId10"/>
    <sheet name="Table4.5 Individ. Overall Chang" sheetId="14" r:id="rId11"/>
    <sheet name="Table4.6 County Overall" sheetId="3" r:id="rId12"/>
    <sheet name="Additional Data Nearest City" sheetId="15" r:id="rId13"/>
    <sheet name="Table 4.7 Current Breakdown" sheetId="4" r:id="rId14"/>
  </sheets>
  <calcPr calcId="145621"/>
</workbook>
</file>

<file path=xl/calcChain.xml><?xml version="1.0" encoding="utf-8"?>
<calcChain xmlns="http://schemas.openxmlformats.org/spreadsheetml/2006/main">
  <c r="T5" i="11" l="1"/>
  <c r="W5" i="11"/>
  <c r="AB5" i="11" s="1"/>
  <c r="X5" i="11"/>
  <c r="Y5" i="11"/>
  <c r="Z5" i="11" s="1"/>
  <c r="AA5" i="11"/>
  <c r="AD5" i="11"/>
  <c r="BW5" i="11" s="1"/>
  <c r="AE5" i="11"/>
  <c r="AF5" i="11"/>
  <c r="AM5" i="11"/>
  <c r="AN5" i="11"/>
  <c r="AO5" i="11"/>
  <c r="AP5" i="11"/>
  <c r="AQ5" i="11"/>
  <c r="AR5" i="11"/>
  <c r="AY5" i="11" s="1"/>
  <c r="AV5" i="11"/>
  <c r="BA5" i="11"/>
  <c r="BB5" i="11"/>
  <c r="BC5" i="11"/>
  <c r="BJ5" i="11" s="1"/>
  <c r="BD5" i="11"/>
  <c r="BE5" i="11"/>
  <c r="BF5" i="11"/>
  <c r="BM5" i="11" s="1"/>
  <c r="BG5" i="11"/>
  <c r="BP5" i="11"/>
  <c r="BQ5" i="11"/>
  <c r="BS5" i="11" s="1"/>
  <c r="BV5" i="11"/>
  <c r="T6" i="11"/>
  <c r="W6" i="11"/>
  <c r="X6" i="11"/>
  <c r="Y6" i="11"/>
  <c r="BP6" i="11" s="1"/>
  <c r="AA6" i="11"/>
  <c r="AD6" i="11"/>
  <c r="BW6" i="11" s="1"/>
  <c r="AE6" i="11"/>
  <c r="AF6" i="11"/>
  <c r="AM6" i="11"/>
  <c r="AN6" i="11"/>
  <c r="AO6" i="11"/>
  <c r="AP6" i="11"/>
  <c r="AQ6" i="11"/>
  <c r="AR6" i="11"/>
  <c r="AY6" i="11" s="1"/>
  <c r="AV6" i="11"/>
  <c r="BA6" i="11"/>
  <c r="BB6" i="11"/>
  <c r="BC6" i="11"/>
  <c r="BJ6" i="11" s="1"/>
  <c r="BD6" i="11"/>
  <c r="BE6" i="11"/>
  <c r="BF6" i="11"/>
  <c r="BM6" i="11" s="1"/>
  <c r="BG6" i="11"/>
  <c r="BQ6" i="11"/>
  <c r="BR6" i="11" s="1"/>
  <c r="T7" i="11"/>
  <c r="W7" i="11"/>
  <c r="AB7" i="11" s="1"/>
  <c r="X7" i="11"/>
  <c r="Y7" i="11"/>
  <c r="Z7" i="11" s="1"/>
  <c r="AA7" i="11"/>
  <c r="AD7" i="11"/>
  <c r="BW7" i="11" s="1"/>
  <c r="AE7" i="11"/>
  <c r="AF7" i="11"/>
  <c r="AM7" i="11"/>
  <c r="AN7" i="11"/>
  <c r="AO7" i="11"/>
  <c r="AP7" i="11"/>
  <c r="AQ7" i="11"/>
  <c r="AR7" i="11"/>
  <c r="AY7" i="11" s="1"/>
  <c r="AV7" i="11"/>
  <c r="BA7" i="11"/>
  <c r="BB7" i="11"/>
  <c r="BC7" i="11"/>
  <c r="BJ7" i="11" s="1"/>
  <c r="BD7" i="11"/>
  <c r="BE7" i="11"/>
  <c r="BF7" i="11"/>
  <c r="BM7" i="11" s="1"/>
  <c r="BG7" i="11"/>
  <c r="BQ7" i="11"/>
  <c r="BS7" i="11" s="1"/>
  <c r="T8" i="11"/>
  <c r="W8" i="11"/>
  <c r="AB8" i="11" s="1"/>
  <c r="X8" i="11"/>
  <c r="Y8" i="11"/>
  <c r="BP8" i="11" s="1"/>
  <c r="AA8" i="11"/>
  <c r="AD8" i="11"/>
  <c r="BW8" i="11" s="1"/>
  <c r="AE8" i="11"/>
  <c r="AF8" i="11"/>
  <c r="AM8" i="11"/>
  <c r="AN8" i="11"/>
  <c r="AO8" i="11"/>
  <c r="AP8" i="11"/>
  <c r="AQ8" i="11"/>
  <c r="AR8" i="11"/>
  <c r="AY8" i="11" s="1"/>
  <c r="AV8" i="11"/>
  <c r="BA8" i="11"/>
  <c r="BB8" i="11"/>
  <c r="BC8" i="11"/>
  <c r="BJ8" i="11" s="1"/>
  <c r="BD8" i="11"/>
  <c r="BE8" i="11"/>
  <c r="BF8" i="11"/>
  <c r="BM8" i="11" s="1"/>
  <c r="BG8" i="11"/>
  <c r="BQ8" i="11"/>
  <c r="BR8" i="11" s="1"/>
  <c r="T9" i="11"/>
  <c r="W9" i="11"/>
  <c r="AB9" i="11" s="1"/>
  <c r="X9" i="11"/>
  <c r="Y9" i="11"/>
  <c r="Z9" i="11" s="1"/>
  <c r="AA9" i="11"/>
  <c r="AD9" i="11"/>
  <c r="BW9" i="11" s="1"/>
  <c r="AE9" i="11"/>
  <c r="AF9" i="11"/>
  <c r="AM9" i="11"/>
  <c r="AN9" i="11"/>
  <c r="AO9" i="11"/>
  <c r="AP9" i="11"/>
  <c r="AQ9" i="11"/>
  <c r="AR9" i="11"/>
  <c r="AY9" i="11" s="1"/>
  <c r="AV9" i="11"/>
  <c r="BA9" i="11"/>
  <c r="BB9" i="11"/>
  <c r="BC9" i="11"/>
  <c r="BJ9" i="11" s="1"/>
  <c r="BD9" i="11"/>
  <c r="BE9" i="11"/>
  <c r="BF9" i="11"/>
  <c r="BM9" i="11" s="1"/>
  <c r="BG9" i="11"/>
  <c r="BP9" i="11"/>
  <c r="BQ9" i="11"/>
  <c r="BS9" i="11" s="1"/>
  <c r="BV9" i="11"/>
  <c r="T10" i="11"/>
  <c r="W10" i="11"/>
  <c r="AB10" i="11" s="1"/>
  <c r="X10" i="11"/>
  <c r="Y10" i="11"/>
  <c r="BP10" i="11" s="1"/>
  <c r="AA10" i="11"/>
  <c r="AD10" i="11"/>
  <c r="BW10" i="11" s="1"/>
  <c r="AE10" i="11"/>
  <c r="AF10" i="11"/>
  <c r="AM10" i="11"/>
  <c r="AN10" i="11"/>
  <c r="AO10" i="11"/>
  <c r="AP10" i="11"/>
  <c r="AQ10" i="11"/>
  <c r="AR10" i="11"/>
  <c r="AY10" i="11" s="1"/>
  <c r="AV10" i="11"/>
  <c r="BA10" i="11"/>
  <c r="BB10" i="11"/>
  <c r="BC10" i="11"/>
  <c r="BJ10" i="11" s="1"/>
  <c r="BD10" i="11"/>
  <c r="BE10" i="11"/>
  <c r="BF10" i="11"/>
  <c r="BM10" i="11" s="1"/>
  <c r="BG10" i="11"/>
  <c r="BQ10" i="11"/>
  <c r="BR10" i="11" s="1"/>
  <c r="T11" i="11"/>
  <c r="W11" i="11"/>
  <c r="AB11" i="11" s="1"/>
  <c r="X11" i="11"/>
  <c r="Y11" i="11"/>
  <c r="Z11" i="11" s="1"/>
  <c r="AA11" i="11"/>
  <c r="AD11" i="11"/>
  <c r="BW11" i="11" s="1"/>
  <c r="AE11" i="11"/>
  <c r="AF11" i="11"/>
  <c r="AM11" i="11"/>
  <c r="AN11" i="11"/>
  <c r="AO11" i="11"/>
  <c r="AV11" i="11" s="1"/>
  <c r="AP11" i="11"/>
  <c r="AQ11" i="11"/>
  <c r="AR11" i="11"/>
  <c r="AY11" i="11"/>
  <c r="BA11" i="11"/>
  <c r="BB11" i="11"/>
  <c r="BC11" i="11"/>
  <c r="BJ11" i="11" s="1"/>
  <c r="BD11" i="11"/>
  <c r="BE11" i="11"/>
  <c r="BF11" i="11"/>
  <c r="BG11" i="11"/>
  <c r="BM11" i="11"/>
  <c r="BQ11" i="11"/>
  <c r="BR11" i="11" s="1"/>
  <c r="T12" i="11"/>
  <c r="W12" i="11"/>
  <c r="AB12" i="11" s="1"/>
  <c r="X12" i="11"/>
  <c r="AC12" i="11" s="1"/>
  <c r="Y12" i="11"/>
  <c r="Z12" i="11" s="1"/>
  <c r="AA12" i="11"/>
  <c r="AD12" i="11"/>
  <c r="BW12" i="11" s="1"/>
  <c r="AE12" i="11"/>
  <c r="AF12" i="11"/>
  <c r="AM12" i="11"/>
  <c r="AN12" i="11"/>
  <c r="AO12" i="11"/>
  <c r="AV12" i="11" s="1"/>
  <c r="AP12" i="11"/>
  <c r="AQ12" i="11"/>
  <c r="AX12" i="11" s="1"/>
  <c r="AR12" i="11"/>
  <c r="AY12" i="11" s="1"/>
  <c r="AT12" i="11"/>
  <c r="BA12" i="11"/>
  <c r="BH12" i="11" s="1"/>
  <c r="BB12" i="11"/>
  <c r="BC12" i="11"/>
  <c r="BD12" i="11"/>
  <c r="BK12" i="11" s="1"/>
  <c r="BE12" i="11"/>
  <c r="BF12" i="11"/>
  <c r="BM12" i="11" s="1"/>
  <c r="BG12" i="11"/>
  <c r="BJ12" i="11"/>
  <c r="BO12" i="11"/>
  <c r="BQ12" i="11"/>
  <c r="BR12" i="11" s="1"/>
  <c r="BU12" i="11"/>
  <c r="T13" i="11"/>
  <c r="W13" i="11"/>
  <c r="X13" i="11"/>
  <c r="AC13" i="11" s="1"/>
  <c r="Y13" i="11"/>
  <c r="Z13" i="11"/>
  <c r="AA13" i="11"/>
  <c r="AB13" i="11"/>
  <c r="AD13" i="11"/>
  <c r="AE13" i="11"/>
  <c r="AF13" i="11"/>
  <c r="AH13" i="11"/>
  <c r="AI13" i="11" s="1"/>
  <c r="AM13" i="11"/>
  <c r="AT13" i="11" s="1"/>
  <c r="AN13" i="11"/>
  <c r="AS13" i="11" s="1"/>
  <c r="AZ13" i="11" s="1"/>
  <c r="AO13" i="11"/>
  <c r="AV13" i="11" s="1"/>
  <c r="AP13" i="11"/>
  <c r="AW13" i="11" s="1"/>
  <c r="AQ13" i="11"/>
  <c r="AR13" i="11"/>
  <c r="AY13" i="11" s="1"/>
  <c r="BA13" i="11"/>
  <c r="BB13" i="11"/>
  <c r="BC13" i="11"/>
  <c r="BJ13" i="11" s="1"/>
  <c r="BD13" i="11"/>
  <c r="BE13" i="11"/>
  <c r="BF13" i="11"/>
  <c r="BM13" i="11" s="1"/>
  <c r="BG13" i="11"/>
  <c r="BO13" i="11"/>
  <c r="BP13" i="11"/>
  <c r="BQ13" i="11"/>
  <c r="BR13" i="11" s="1"/>
  <c r="BU13" i="11"/>
  <c r="BV13" i="11"/>
  <c r="BW13" i="11"/>
  <c r="T14" i="11"/>
  <c r="W14" i="11"/>
  <c r="AB14" i="11" s="1"/>
  <c r="X14" i="11"/>
  <c r="Y14" i="11"/>
  <c r="Z14" i="11" s="1"/>
  <c r="AA14" i="11"/>
  <c r="AE14" i="11"/>
  <c r="AM14" i="11"/>
  <c r="AN14" i="11"/>
  <c r="AO14" i="11"/>
  <c r="AP14" i="11"/>
  <c r="AQ14" i="11"/>
  <c r="AR14" i="11"/>
  <c r="AY14" i="11" s="1"/>
  <c r="AV14" i="11"/>
  <c r="BA14" i="11"/>
  <c r="BB14" i="11"/>
  <c r="BC14" i="11"/>
  <c r="BJ14" i="11" s="1"/>
  <c r="BD14" i="11"/>
  <c r="BE14" i="11"/>
  <c r="BF14" i="11"/>
  <c r="BM14" i="11" s="1"/>
  <c r="BG14" i="11"/>
  <c r="BQ14" i="11"/>
  <c r="BS14" i="11" s="1"/>
  <c r="BV14" i="11"/>
  <c r="T15" i="11"/>
  <c r="W15" i="11"/>
  <c r="X15" i="11"/>
  <c r="AC15" i="11" s="1"/>
  <c r="Y15" i="11"/>
  <c r="BP15" i="11" s="1"/>
  <c r="AA15" i="11"/>
  <c r="AD15" i="11"/>
  <c r="BW15" i="11" s="1"/>
  <c r="AE15" i="11"/>
  <c r="AF15" i="11"/>
  <c r="AM15" i="11"/>
  <c r="AN15" i="11"/>
  <c r="AO15" i="11"/>
  <c r="AP15" i="11"/>
  <c r="AQ15" i="11"/>
  <c r="AR15" i="11"/>
  <c r="AY15" i="11" s="1"/>
  <c r="AV15" i="11"/>
  <c r="BA15" i="11"/>
  <c r="BB15" i="11"/>
  <c r="BC15" i="11"/>
  <c r="BJ15" i="11" s="1"/>
  <c r="BD15" i="11"/>
  <c r="BK15" i="11" s="1"/>
  <c r="BE15" i="11"/>
  <c r="BF15" i="11"/>
  <c r="BM15" i="11" s="1"/>
  <c r="BG15" i="11"/>
  <c r="BQ15" i="11"/>
  <c r="BV15" i="11"/>
  <c r="T16" i="11"/>
  <c r="W16" i="11"/>
  <c r="X16" i="11"/>
  <c r="AC16" i="11" s="1"/>
  <c r="Y16" i="11"/>
  <c r="BP16" i="11" s="1"/>
  <c r="AA16" i="11"/>
  <c r="AD16" i="11"/>
  <c r="BW16" i="11" s="1"/>
  <c r="AE16" i="11"/>
  <c r="AF16" i="11"/>
  <c r="AM16" i="11"/>
  <c r="AN16" i="11"/>
  <c r="AO16" i="11"/>
  <c r="AP16" i="11"/>
  <c r="AQ16" i="11"/>
  <c r="AR16" i="11"/>
  <c r="AY16" i="11" s="1"/>
  <c r="AV16" i="11"/>
  <c r="BA16" i="11"/>
  <c r="BB16" i="11"/>
  <c r="BC16" i="11"/>
  <c r="BJ16" i="11" s="1"/>
  <c r="BD16" i="11"/>
  <c r="BK16" i="11" s="1"/>
  <c r="BE16" i="11"/>
  <c r="BF16" i="11"/>
  <c r="BM16" i="11" s="1"/>
  <c r="BG16" i="11"/>
  <c r="BQ16" i="11"/>
  <c r="BV16" i="11"/>
  <c r="T17" i="11"/>
  <c r="W17" i="11"/>
  <c r="AB17" i="11" s="1"/>
  <c r="X17" i="11"/>
  <c r="AC17" i="11" s="1"/>
  <c r="Y17" i="11"/>
  <c r="AA17" i="11"/>
  <c r="AD17" i="11"/>
  <c r="BW17" i="11" s="1"/>
  <c r="AE17" i="11"/>
  <c r="AF17" i="11"/>
  <c r="AM17" i="11"/>
  <c r="AN17" i="11"/>
  <c r="AO17" i="11"/>
  <c r="AP17" i="11"/>
  <c r="AQ17" i="11"/>
  <c r="AR17" i="11"/>
  <c r="AY17" i="11" s="1"/>
  <c r="AV17" i="11"/>
  <c r="BA17" i="11"/>
  <c r="BB17" i="11"/>
  <c r="BC17" i="11"/>
  <c r="BJ17" i="11" s="1"/>
  <c r="BD17" i="11"/>
  <c r="BE17" i="11"/>
  <c r="BF17" i="11"/>
  <c r="BM17" i="11" s="1"/>
  <c r="BG17" i="11"/>
  <c r="BQ17" i="11"/>
  <c r="T18" i="11"/>
  <c r="W18" i="11"/>
  <c r="AB18" i="11" s="1"/>
  <c r="X18" i="11"/>
  <c r="Y18" i="11"/>
  <c r="Z18" i="11" s="1"/>
  <c r="AA18" i="11"/>
  <c r="AD18" i="11"/>
  <c r="BW18" i="11" s="1"/>
  <c r="AE18" i="11"/>
  <c r="AF18" i="11"/>
  <c r="AM18" i="11"/>
  <c r="AN18" i="11"/>
  <c r="AO18" i="11"/>
  <c r="AV18" i="11" s="1"/>
  <c r="AP18" i="11"/>
  <c r="AQ18" i="11"/>
  <c r="AR18" i="11"/>
  <c r="AY18" i="11" s="1"/>
  <c r="BA18" i="11"/>
  <c r="BB18" i="11"/>
  <c r="BC18" i="11"/>
  <c r="BJ18" i="11" s="1"/>
  <c r="BD18" i="11"/>
  <c r="BE18" i="11"/>
  <c r="BF18" i="11"/>
  <c r="BM18" i="11" s="1"/>
  <c r="BG18" i="11"/>
  <c r="BO18" i="11"/>
  <c r="BQ18" i="11"/>
  <c r="BR18" i="11" s="1"/>
  <c r="BU18" i="11"/>
  <c r="T19" i="11"/>
  <c r="W19" i="11"/>
  <c r="X19" i="11"/>
  <c r="Y19" i="11"/>
  <c r="Z19" i="11" s="1"/>
  <c r="AA19" i="11"/>
  <c r="AD19" i="11"/>
  <c r="BW19" i="11" s="1"/>
  <c r="AE19" i="11"/>
  <c r="AF19" i="11"/>
  <c r="AM19" i="11"/>
  <c r="AN19" i="11"/>
  <c r="AO19" i="11"/>
  <c r="AV19" i="11" s="1"/>
  <c r="AP19" i="11"/>
  <c r="AQ19" i="11"/>
  <c r="AR19" i="11"/>
  <c r="AY19" i="11" s="1"/>
  <c r="BA19" i="11"/>
  <c r="BB19" i="11"/>
  <c r="BC19" i="11"/>
  <c r="BJ19" i="11" s="1"/>
  <c r="BD19" i="11"/>
  <c r="BE19" i="11"/>
  <c r="BF19" i="11"/>
  <c r="BM19" i="11" s="1"/>
  <c r="BG19" i="11"/>
  <c r="BO19" i="11"/>
  <c r="BQ19" i="11"/>
  <c r="BR19" i="11" s="1"/>
  <c r="BU19" i="11"/>
  <c r="T20" i="11"/>
  <c r="W20" i="11"/>
  <c r="AB20" i="11" s="1"/>
  <c r="X20" i="11"/>
  <c r="Y20" i="11"/>
  <c r="AA20" i="11"/>
  <c r="AD20" i="11"/>
  <c r="BW20" i="11" s="1"/>
  <c r="AE20" i="11"/>
  <c r="AF20" i="11"/>
  <c r="AM20" i="11"/>
  <c r="AN20" i="11"/>
  <c r="AO20" i="11"/>
  <c r="AV20" i="11" s="1"/>
  <c r="AP20" i="11"/>
  <c r="AQ20" i="11"/>
  <c r="AR20" i="11"/>
  <c r="AY20" i="11" s="1"/>
  <c r="BA20" i="11"/>
  <c r="BB20" i="11"/>
  <c r="BC20" i="11"/>
  <c r="BJ20" i="11" s="1"/>
  <c r="BD20" i="11"/>
  <c r="BE20" i="11"/>
  <c r="BF20" i="11"/>
  <c r="BM20" i="11" s="1"/>
  <c r="BG20" i="11"/>
  <c r="BQ20" i="11"/>
  <c r="BR20" i="11" s="1"/>
  <c r="T21" i="11"/>
  <c r="W21" i="11"/>
  <c r="AB21" i="11" s="1"/>
  <c r="X21" i="11"/>
  <c r="Y21" i="11"/>
  <c r="BO21" i="11" s="1"/>
  <c r="AA21" i="11"/>
  <c r="AD21" i="11"/>
  <c r="BW21" i="11" s="1"/>
  <c r="AE21" i="11"/>
  <c r="AF21" i="11"/>
  <c r="AM21" i="11"/>
  <c r="AN21" i="11"/>
  <c r="AO21" i="11"/>
  <c r="AV21" i="11" s="1"/>
  <c r="AP21" i="11"/>
  <c r="AQ21" i="11"/>
  <c r="AR21" i="11"/>
  <c r="AY21" i="11" s="1"/>
  <c r="BA21" i="11"/>
  <c r="BB21" i="11"/>
  <c r="BC21" i="11"/>
  <c r="BJ21" i="11" s="1"/>
  <c r="BD21" i="11"/>
  <c r="BE21" i="11"/>
  <c r="BF21" i="11"/>
  <c r="BM21" i="11" s="1"/>
  <c r="BG21" i="11"/>
  <c r="BQ21" i="11"/>
  <c r="BR21" i="11" s="1"/>
  <c r="T22" i="11"/>
  <c r="W22" i="11"/>
  <c r="AB22" i="11" s="1"/>
  <c r="X22" i="11"/>
  <c r="Y22" i="11"/>
  <c r="AA22" i="11"/>
  <c r="AD22" i="11"/>
  <c r="BW22" i="11" s="1"/>
  <c r="AE22" i="11"/>
  <c r="AF22" i="11"/>
  <c r="AM22" i="11"/>
  <c r="AN22" i="11"/>
  <c r="AO22" i="11"/>
  <c r="AV22" i="11" s="1"/>
  <c r="AP22" i="11"/>
  <c r="AQ22" i="11"/>
  <c r="AR22" i="11"/>
  <c r="AY22" i="11" s="1"/>
  <c r="BA22" i="11"/>
  <c r="BB22" i="11"/>
  <c r="BC22" i="11"/>
  <c r="BJ22" i="11" s="1"/>
  <c r="BD22" i="11"/>
  <c r="BE22" i="11"/>
  <c r="BF22" i="11"/>
  <c r="BM22" i="11" s="1"/>
  <c r="BG22" i="11"/>
  <c r="BQ22" i="11"/>
  <c r="BR22" i="11" s="1"/>
  <c r="T23" i="11"/>
  <c r="W23" i="11"/>
  <c r="AB23" i="11" s="1"/>
  <c r="X23" i="11"/>
  <c r="Y23" i="11"/>
  <c r="BV23" i="11" s="1"/>
  <c r="AA23" i="11"/>
  <c r="AD23" i="11"/>
  <c r="BW23" i="11" s="1"/>
  <c r="AE23" i="11"/>
  <c r="AF23" i="11"/>
  <c r="AM23" i="11"/>
  <c r="AN23" i="11"/>
  <c r="AO23" i="11"/>
  <c r="AV23" i="11" s="1"/>
  <c r="AP23" i="11"/>
  <c r="AQ23" i="11"/>
  <c r="AR23" i="11"/>
  <c r="AY23" i="11" s="1"/>
  <c r="BA23" i="11"/>
  <c r="BB23" i="11"/>
  <c r="BC23" i="11"/>
  <c r="BJ23" i="11" s="1"/>
  <c r="BD23" i="11"/>
  <c r="BE23" i="11"/>
  <c r="BF23" i="11"/>
  <c r="BM23" i="11" s="1"/>
  <c r="BG23" i="11"/>
  <c r="BP23" i="11"/>
  <c r="BQ23" i="11"/>
  <c r="BR23" i="11" s="1"/>
  <c r="BS23" i="11"/>
  <c r="T24" i="11"/>
  <c r="W24" i="11"/>
  <c r="AB24" i="11" s="1"/>
  <c r="X24" i="11"/>
  <c r="AC24" i="11" s="1"/>
  <c r="Y24" i="11"/>
  <c r="Z24" i="11" s="1"/>
  <c r="AA24" i="11"/>
  <c r="AD24" i="11"/>
  <c r="BW24" i="11" s="1"/>
  <c r="AE24" i="11"/>
  <c r="AF24" i="11"/>
  <c r="AM24" i="11"/>
  <c r="AN24" i="11"/>
  <c r="AO24" i="11"/>
  <c r="AV24" i="11" s="1"/>
  <c r="AP24" i="11"/>
  <c r="AQ24" i="11"/>
  <c r="AR24" i="11"/>
  <c r="AY24" i="11" s="1"/>
  <c r="AT24" i="11"/>
  <c r="BA24" i="11"/>
  <c r="BH24" i="11" s="1"/>
  <c r="BB24" i="11"/>
  <c r="BC24" i="11"/>
  <c r="BJ24" i="11" s="1"/>
  <c r="BD24" i="11"/>
  <c r="BK24" i="11" s="1"/>
  <c r="BE24" i="11"/>
  <c r="BL24" i="11" s="1"/>
  <c r="BF24" i="11"/>
  <c r="BM24" i="11" s="1"/>
  <c r="BG24" i="11"/>
  <c r="BO24" i="11"/>
  <c r="BQ24" i="11"/>
  <c r="BR24" i="11" s="1"/>
  <c r="BU24" i="11"/>
  <c r="T25" i="11"/>
  <c r="W25" i="11"/>
  <c r="X25" i="11"/>
  <c r="AC25" i="11" s="1"/>
  <c r="Y25" i="11"/>
  <c r="Z25" i="11" s="1"/>
  <c r="AA25" i="11"/>
  <c r="AD25" i="11"/>
  <c r="BW25" i="11" s="1"/>
  <c r="AE25" i="11"/>
  <c r="AF25" i="11"/>
  <c r="AM25" i="11"/>
  <c r="AN25" i="11"/>
  <c r="AO25" i="11"/>
  <c r="AV25" i="11" s="1"/>
  <c r="AP25" i="11"/>
  <c r="AQ25" i="11"/>
  <c r="AR25" i="11"/>
  <c r="AY25" i="11" s="1"/>
  <c r="BA25" i="11"/>
  <c r="BB25" i="11"/>
  <c r="BC25" i="11"/>
  <c r="BJ25" i="11" s="1"/>
  <c r="BD25" i="11"/>
  <c r="BE25" i="11"/>
  <c r="BF25" i="11"/>
  <c r="BM25" i="11" s="1"/>
  <c r="BG25" i="11"/>
  <c r="BO25" i="11"/>
  <c r="BQ25" i="11"/>
  <c r="BR25" i="11" s="1"/>
  <c r="BU25" i="11"/>
  <c r="T26" i="11"/>
  <c r="W26" i="11"/>
  <c r="AB26" i="11" s="1"/>
  <c r="X26" i="11"/>
  <c r="AC26" i="11" s="1"/>
  <c r="Y26" i="11"/>
  <c r="AA26" i="11"/>
  <c r="AD26" i="11"/>
  <c r="BW26" i="11" s="1"/>
  <c r="AE26" i="11"/>
  <c r="AF26" i="11"/>
  <c r="AM26" i="11"/>
  <c r="AM28" i="11" s="1"/>
  <c r="AN26" i="11"/>
  <c r="AO26" i="11"/>
  <c r="AV26" i="11" s="1"/>
  <c r="AP26" i="11"/>
  <c r="AQ26" i="11"/>
  <c r="AR26" i="11"/>
  <c r="AY26" i="11" s="1"/>
  <c r="BA26" i="11"/>
  <c r="BA28" i="11" s="1"/>
  <c r="BB26" i="11"/>
  <c r="BC26" i="11"/>
  <c r="BJ26" i="11" s="1"/>
  <c r="BD26" i="11"/>
  <c r="BE26" i="11"/>
  <c r="BF26" i="11"/>
  <c r="BM26" i="11" s="1"/>
  <c r="BG26" i="11"/>
  <c r="BO26" i="11"/>
  <c r="BQ26" i="11"/>
  <c r="BQ28" i="11" s="1"/>
  <c r="BU26" i="11"/>
  <c r="E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AE29" i="11" s="1"/>
  <c r="AQ28" i="11"/>
  <c r="BE28" i="11"/>
  <c r="D4" i="8"/>
  <c r="E4" i="8"/>
  <c r="D5" i="8"/>
  <c r="E5" i="8"/>
  <c r="F7" i="7"/>
  <c r="F8" i="7"/>
  <c r="F9" i="7"/>
  <c r="F10" i="7"/>
  <c r="F11" i="7"/>
  <c r="F30" i="7"/>
  <c r="F31" i="7"/>
  <c r="F32" i="7"/>
  <c r="F55" i="7"/>
  <c r="B8" i="6"/>
  <c r="C3" i="5"/>
  <c r="BN24" i="11" l="1"/>
  <c r="AX24" i="11"/>
  <c r="BS8" i="11"/>
  <c r="BL5" i="11"/>
  <c r="BK26" i="11"/>
  <c r="BK25" i="11"/>
  <c r="BV24" i="11"/>
  <c r="BS24" i="11"/>
  <c r="BP24" i="11"/>
  <c r="BI24" i="11"/>
  <c r="AH24" i="11"/>
  <c r="AI24" i="11" s="1"/>
  <c r="BN23" i="11"/>
  <c r="BL18" i="11"/>
  <c r="BH18" i="11"/>
  <c r="BL9" i="11"/>
  <c r="BI9" i="11"/>
  <c r="BV7" i="11"/>
  <c r="BP7" i="11"/>
  <c r="BI5" i="11"/>
  <c r="BL26" i="11"/>
  <c r="BH26" i="11"/>
  <c r="BT23" i="11"/>
  <c r="BV21" i="11"/>
  <c r="AT21" i="11"/>
  <c r="BL19" i="11"/>
  <c r="AT18" i="11"/>
  <c r="AX18" i="11"/>
  <c r="AS11" i="11"/>
  <c r="AZ11" i="11" s="1"/>
  <c r="BS10" i="11"/>
  <c r="BS6" i="11"/>
  <c r="BN18" i="11"/>
  <c r="AT26" i="11"/>
  <c r="AX26" i="11"/>
  <c r="BG28" i="11"/>
  <c r="BL25" i="11"/>
  <c r="AT23" i="11"/>
  <c r="BV18" i="11"/>
  <c r="BS18" i="11"/>
  <c r="BP18" i="11"/>
  <c r="BI18" i="11"/>
  <c r="AH18" i="11"/>
  <c r="BL17" i="11"/>
  <c r="BI17" i="11"/>
  <c r="AW17" i="11"/>
  <c r="AS17" i="11"/>
  <c r="AZ17" i="11" s="1"/>
  <c r="BL16" i="11"/>
  <c r="AS16" i="11"/>
  <c r="BI13" i="11"/>
  <c r="BV11" i="11"/>
  <c r="BP11" i="11"/>
  <c r="AX11" i="11"/>
  <c r="AT11" i="11"/>
  <c r="AW11" i="11"/>
  <c r="BL7" i="11"/>
  <c r="BI7" i="11"/>
  <c r="Z22" i="11"/>
  <c r="AH22" i="11"/>
  <c r="AL22" i="11" s="1"/>
  <c r="BP22" i="11"/>
  <c r="BU22" i="11"/>
  <c r="Z20" i="11"/>
  <c r="AH20" i="11"/>
  <c r="AL20" i="11" s="1"/>
  <c r="BP20" i="11"/>
  <c r="BU20" i="11"/>
  <c r="BC28" i="11"/>
  <c r="BJ29" i="11" s="1"/>
  <c r="AR28" i="11"/>
  <c r="AO28" i="11"/>
  <c r="AV29" i="11" s="1"/>
  <c r="Y28" i="11"/>
  <c r="BT28" i="11" s="1"/>
  <c r="Z26" i="11"/>
  <c r="AH26" i="11"/>
  <c r="AI26" i="11" s="1"/>
  <c r="BP26" i="11"/>
  <c r="BV26" i="11"/>
  <c r="BN26" i="11"/>
  <c r="AB25" i="11"/>
  <c r="BN25" i="11" s="1"/>
  <c r="AT25" i="11"/>
  <c r="Z23" i="11"/>
  <c r="AH23" i="11"/>
  <c r="AL23" i="11" s="1"/>
  <c r="BO23" i="11"/>
  <c r="BU23" i="11"/>
  <c r="BV22" i="11"/>
  <c r="BO22" i="11"/>
  <c r="AT22" i="11"/>
  <c r="Z21" i="11"/>
  <c r="AH21" i="11"/>
  <c r="AL21" i="11" s="1"/>
  <c r="BP21" i="11"/>
  <c r="BU21" i="11"/>
  <c r="BV20" i="11"/>
  <c r="BO20" i="11"/>
  <c r="AT20" i="11"/>
  <c r="BR17" i="11"/>
  <c r="BS17" i="11"/>
  <c r="BR16" i="11"/>
  <c r="BS16" i="11"/>
  <c r="BR15" i="11"/>
  <c r="BS15" i="11"/>
  <c r="AC14" i="11"/>
  <c r="AG14" i="11"/>
  <c r="BT10" i="11"/>
  <c r="BT8" i="11"/>
  <c r="BT6" i="11"/>
  <c r="BR26" i="11"/>
  <c r="BS26" i="11"/>
  <c r="AB19" i="11"/>
  <c r="BN19" i="11" s="1"/>
  <c r="AT19" i="11"/>
  <c r="AL18" i="11"/>
  <c r="Z17" i="11"/>
  <c r="BO17" i="11"/>
  <c r="Z10" i="11"/>
  <c r="BV10" i="11"/>
  <c r="BR9" i="11"/>
  <c r="BT9" i="11"/>
  <c r="Z8" i="11"/>
  <c r="BV8" i="11"/>
  <c r="BR7" i="11"/>
  <c r="BT7" i="11"/>
  <c r="AP28" i="11"/>
  <c r="AN28" i="11"/>
  <c r="AU29" i="11" s="1"/>
  <c r="Z6" i="11"/>
  <c r="BV6" i="11"/>
  <c r="AB6" i="11"/>
  <c r="BN6" i="11" s="1"/>
  <c r="W28" i="11"/>
  <c r="AF29" i="11" s="1"/>
  <c r="AI29" i="11" s="1"/>
  <c r="BR5" i="11"/>
  <c r="BT5" i="11"/>
  <c r="AA28" i="11"/>
  <c r="BS29" i="11"/>
  <c r="BI26" i="11"/>
  <c r="AX25" i="11"/>
  <c r="BL23" i="11"/>
  <c r="BH23" i="11"/>
  <c r="BL22" i="11"/>
  <c r="BH22" i="11"/>
  <c r="BL21" i="11"/>
  <c r="BH21" i="11"/>
  <c r="BL20" i="11"/>
  <c r="BH20" i="11"/>
  <c r="AX19" i="11"/>
  <c r="BL15" i="11"/>
  <c r="AS15" i="11"/>
  <c r="AZ15" i="11" s="1"/>
  <c r="BL14" i="11"/>
  <c r="AS14" i="11"/>
  <c r="AZ14" i="11" s="1"/>
  <c r="BL12" i="11"/>
  <c r="BN12" i="11"/>
  <c r="BL10" i="11"/>
  <c r="BI10" i="11"/>
  <c r="BL8" i="11"/>
  <c r="BI8" i="11"/>
  <c r="BL6" i="11"/>
  <c r="BI6" i="11"/>
  <c r="X28" i="11"/>
  <c r="BV25" i="11"/>
  <c r="BS25" i="11"/>
  <c r="BP25" i="11"/>
  <c r="BI25" i="11"/>
  <c r="AH25" i="11"/>
  <c r="AI25" i="11" s="1"/>
  <c r="BS22" i="11"/>
  <c r="BS21" i="11"/>
  <c r="BS20" i="11"/>
  <c r="BV19" i="11"/>
  <c r="BS19" i="11"/>
  <c r="BP19" i="11"/>
  <c r="BI19" i="11"/>
  <c r="AH19" i="11"/>
  <c r="AL19" i="11" s="1"/>
  <c r="BU17" i="11"/>
  <c r="BT16" i="11"/>
  <c r="BT15" i="11"/>
  <c r="AU13" i="11"/>
  <c r="BV12" i="11"/>
  <c r="BS12" i="11"/>
  <c r="BP12" i="11"/>
  <c r="BI12" i="11"/>
  <c r="AH12" i="11"/>
  <c r="AI12" i="11" s="1"/>
  <c r="BT11" i="11"/>
  <c r="AW10" i="11"/>
  <c r="AW9" i="11"/>
  <c r="AW8" i="11"/>
  <c r="AW7" i="11"/>
  <c r="AW6" i="11"/>
  <c r="AW5" i="11"/>
  <c r="BN17" i="11"/>
  <c r="BH17" i="11"/>
  <c r="BR29" i="11"/>
  <c r="BN22" i="11"/>
  <c r="BN21" i="11"/>
  <c r="BN20" i="11"/>
  <c r="Z16" i="11"/>
  <c r="AH16" i="11"/>
  <c r="AB16" i="11"/>
  <c r="BN16" i="11" s="1"/>
  <c r="AT16" i="11"/>
  <c r="AW15" i="11"/>
  <c r="AX15" i="11"/>
  <c r="BN10" i="11"/>
  <c r="BH10" i="11"/>
  <c r="BN9" i="11"/>
  <c r="BH9" i="11"/>
  <c r="BN8" i="11"/>
  <c r="BH8" i="11"/>
  <c r="BN7" i="11"/>
  <c r="BH7" i="11"/>
  <c r="BH6" i="11"/>
  <c r="BN5" i="11"/>
  <c r="BH5" i="11"/>
  <c r="BT26" i="11"/>
  <c r="AW26" i="11"/>
  <c r="AS26" i="11"/>
  <c r="AZ26" i="11" s="1"/>
  <c r="AL26" i="11"/>
  <c r="BT25" i="11"/>
  <c r="AW25" i="11"/>
  <c r="AS25" i="11"/>
  <c r="AZ25" i="11" s="1"/>
  <c r="AL25" i="11"/>
  <c r="BT24" i="11"/>
  <c r="AW24" i="11"/>
  <c r="AS24" i="11"/>
  <c r="AZ24" i="11" s="1"/>
  <c r="AL24" i="11"/>
  <c r="BI23" i="11"/>
  <c r="AW23" i="11"/>
  <c r="BT22" i="11"/>
  <c r="BI22" i="11"/>
  <c r="AW22" i="11"/>
  <c r="BT21" i="11"/>
  <c r="BI21" i="11"/>
  <c r="AW21" i="11"/>
  <c r="BT20" i="11"/>
  <c r="BI20" i="11"/>
  <c r="AW20" i="11"/>
  <c r="BT19" i="11"/>
  <c r="AW19" i="11"/>
  <c r="BT18" i="11"/>
  <c r="AW18" i="11"/>
  <c r="BV17" i="11"/>
  <c r="BT17" i="11"/>
  <c r="BP17" i="11"/>
  <c r="AX17" i="11"/>
  <c r="AT17" i="11"/>
  <c r="AH17" i="11"/>
  <c r="BU16" i="11"/>
  <c r="BO16" i="11"/>
  <c r="AW16" i="11"/>
  <c r="AX16" i="11"/>
  <c r="AZ16" i="11"/>
  <c r="Z15" i="11"/>
  <c r="AH15" i="11"/>
  <c r="BO15" i="11"/>
  <c r="BU15" i="11"/>
  <c r="AB15" i="11"/>
  <c r="AT15" i="11"/>
  <c r="BR14" i="11"/>
  <c r="BT14" i="11"/>
  <c r="AW14" i="11"/>
  <c r="AX14" i="11"/>
  <c r="BK13" i="11"/>
  <c r="BI16" i="11"/>
  <c r="BI15" i="11"/>
  <c r="BP14" i="11"/>
  <c r="BK14" i="11"/>
  <c r="BI14" i="11"/>
  <c r="AT14" i="11"/>
  <c r="BS13" i="11"/>
  <c r="BN13" i="11"/>
  <c r="BL13" i="11"/>
  <c r="BH13" i="11"/>
  <c r="AX13" i="11"/>
  <c r="BT12" i="11"/>
  <c r="AW12" i="11"/>
  <c r="AS12" i="11"/>
  <c r="AZ12" i="11" s="1"/>
  <c r="BU11" i="11"/>
  <c r="BO11" i="11"/>
  <c r="BN11" i="11"/>
  <c r="BL11" i="11"/>
  <c r="BH11" i="11"/>
  <c r="AH11" i="11"/>
  <c r="BU10" i="11"/>
  <c r="BO10" i="11"/>
  <c r="AT10" i="11"/>
  <c r="AH10" i="11"/>
  <c r="AL10" i="11" s="1"/>
  <c r="BU9" i="11"/>
  <c r="BO9" i="11"/>
  <c r="AT9" i="11"/>
  <c r="AH9" i="11"/>
  <c r="AL9" i="11" s="1"/>
  <c r="BU8" i="11"/>
  <c r="BO8" i="11"/>
  <c r="AT8" i="11"/>
  <c r="AH8" i="11"/>
  <c r="AL8" i="11" s="1"/>
  <c r="BU7" i="11"/>
  <c r="BO7" i="11"/>
  <c r="AT7" i="11"/>
  <c r="AH7" i="11"/>
  <c r="AL7" i="11" s="1"/>
  <c r="BU6" i="11"/>
  <c r="BO6" i="11"/>
  <c r="AT6" i="11"/>
  <c r="AH6" i="11"/>
  <c r="AL6" i="11" s="1"/>
  <c r="BU5" i="11"/>
  <c r="BO5" i="11"/>
  <c r="AT5" i="11"/>
  <c r="AH5" i="11"/>
  <c r="AL5" i="11" s="1"/>
  <c r="AS23" i="11"/>
  <c r="AZ23" i="11" s="1"/>
  <c r="AU23" i="11"/>
  <c r="AI23" i="11"/>
  <c r="AC23" i="11"/>
  <c r="BK23" i="11" s="1"/>
  <c r="AG23" i="11"/>
  <c r="AJ23" i="11" s="1"/>
  <c r="AS22" i="11"/>
  <c r="AZ22" i="11" s="1"/>
  <c r="AU22" i="11"/>
  <c r="AI22" i="11"/>
  <c r="AC22" i="11"/>
  <c r="BK22" i="11" s="1"/>
  <c r="AG22" i="11"/>
  <c r="AJ22" i="11" s="1"/>
  <c r="AS21" i="11"/>
  <c r="AZ21" i="11" s="1"/>
  <c r="AU21" i="11"/>
  <c r="AI21" i="11"/>
  <c r="AC21" i="11"/>
  <c r="BK21" i="11" s="1"/>
  <c r="AG21" i="11"/>
  <c r="AJ21" i="11" s="1"/>
  <c r="AS20" i="11"/>
  <c r="AZ20" i="11" s="1"/>
  <c r="AU20" i="11"/>
  <c r="AI20" i="11"/>
  <c r="AC20" i="11"/>
  <c r="BK20" i="11" s="1"/>
  <c r="AG20" i="11"/>
  <c r="AJ20" i="11" s="1"/>
  <c r="AS19" i="11"/>
  <c r="AZ19" i="11" s="1"/>
  <c r="AU19" i="11"/>
  <c r="AI19" i="11"/>
  <c r="AC19" i="11"/>
  <c r="BK19" i="11" s="1"/>
  <c r="AG19" i="11"/>
  <c r="AJ19" i="11" s="1"/>
  <c r="AS18" i="11"/>
  <c r="AZ18" i="11" s="1"/>
  <c r="AU18" i="11"/>
  <c r="AI18" i="11"/>
  <c r="AC18" i="11"/>
  <c r="BK18" i="11" s="1"/>
  <c r="AG18" i="11"/>
  <c r="AJ18" i="11" s="1"/>
  <c r="BK17" i="11"/>
  <c r="BH14" i="11"/>
  <c r="BN14" i="11"/>
  <c r="X30" i="11"/>
  <c r="BU29" i="11"/>
  <c r="BF28" i="11"/>
  <c r="BD28" i="11"/>
  <c r="BB28" i="11"/>
  <c r="BI29" i="11" s="1"/>
  <c r="AU26" i="11"/>
  <c r="AG26" i="11"/>
  <c r="AJ26" i="11" s="1"/>
  <c r="AU25" i="11"/>
  <c r="AG25" i="11"/>
  <c r="AJ25" i="11" s="1"/>
  <c r="AU24" i="11"/>
  <c r="AG24" i="11"/>
  <c r="AJ24" i="11" s="1"/>
  <c r="AX23" i="11"/>
  <c r="AX22" i="11"/>
  <c r="AX21" i="11"/>
  <c r="AX20" i="11"/>
  <c r="AU17" i="11"/>
  <c r="AG17" i="11"/>
  <c r="AJ17" i="11" s="1"/>
  <c r="AU16" i="11"/>
  <c r="AG16" i="11"/>
  <c r="AJ16" i="11" s="1"/>
  <c r="AU15" i="11"/>
  <c r="AG15" i="11"/>
  <c r="AJ15" i="11" s="1"/>
  <c r="BU14" i="11"/>
  <c r="BO14" i="11"/>
  <c r="AU14" i="11"/>
  <c r="AH14" i="11"/>
  <c r="AF14" i="11"/>
  <c r="AJ14" i="11" s="1"/>
  <c r="AD14" i="11"/>
  <c r="BT13" i="11"/>
  <c r="AG13" i="11"/>
  <c r="AJ13" i="11" s="1"/>
  <c r="AU12" i="11"/>
  <c r="AG12" i="11"/>
  <c r="AJ12" i="11" s="1"/>
  <c r="BS11" i="11"/>
  <c r="BI11" i="11"/>
  <c r="AU11" i="11"/>
  <c r="AX10" i="11"/>
  <c r="AX9" i="11"/>
  <c r="AX8" i="11"/>
  <c r="AX7" i="11"/>
  <c r="AX6" i="11"/>
  <c r="AX5" i="11"/>
  <c r="AI11" i="11"/>
  <c r="AC11" i="11"/>
  <c r="BK11" i="11" s="1"/>
  <c r="AG11" i="11"/>
  <c r="AJ11" i="11" s="1"/>
  <c r="AS10" i="11"/>
  <c r="AZ10" i="11" s="1"/>
  <c r="AU10" i="11"/>
  <c r="AI10" i="11"/>
  <c r="AC10" i="11"/>
  <c r="BK10" i="11" s="1"/>
  <c r="AG10" i="11"/>
  <c r="AJ10" i="11" s="1"/>
  <c r="AS9" i="11"/>
  <c r="AZ9" i="11" s="1"/>
  <c r="AU9" i="11"/>
  <c r="AI9" i="11"/>
  <c r="AC9" i="11"/>
  <c r="BK9" i="11" s="1"/>
  <c r="AG9" i="11"/>
  <c r="AJ9" i="11" s="1"/>
  <c r="AS8" i="11"/>
  <c r="AZ8" i="11" s="1"/>
  <c r="AU8" i="11"/>
  <c r="AI8" i="11"/>
  <c r="AC8" i="11"/>
  <c r="BK8" i="11" s="1"/>
  <c r="AG8" i="11"/>
  <c r="AJ8" i="11" s="1"/>
  <c r="AS7" i="11"/>
  <c r="AZ7" i="11" s="1"/>
  <c r="AU7" i="11"/>
  <c r="AI7" i="11"/>
  <c r="AC7" i="11"/>
  <c r="BK7" i="11" s="1"/>
  <c r="AG7" i="11"/>
  <c r="AJ7" i="11" s="1"/>
  <c r="AS6" i="11"/>
  <c r="AZ6" i="11" s="1"/>
  <c r="AU6" i="11"/>
  <c r="AI6" i="11"/>
  <c r="AC6" i="11"/>
  <c r="BK6" i="11" s="1"/>
  <c r="AG6" i="11"/>
  <c r="AJ6" i="11" s="1"/>
  <c r="AS5" i="11"/>
  <c r="AU5" i="11"/>
  <c r="AI5" i="11"/>
  <c r="AC5" i="11"/>
  <c r="AG5" i="11"/>
  <c r="AJ5" i="11" s="1"/>
  <c r="AX29" i="11" l="1"/>
  <c r="AP30" i="11"/>
  <c r="BH16" i="11"/>
  <c r="W30" i="11"/>
  <c r="AY29" i="11"/>
  <c r="AK13" i="11"/>
  <c r="AL12" i="11"/>
  <c r="AT29" i="11"/>
  <c r="BO29" i="11"/>
  <c r="BH19" i="11"/>
  <c r="Z28" i="11"/>
  <c r="AH29" i="11"/>
  <c r="AL29" i="11" s="1"/>
  <c r="BV29" i="11"/>
  <c r="BH25" i="11"/>
  <c r="BP29" i="11"/>
  <c r="AK24" i="11"/>
  <c r="AG29" i="11"/>
  <c r="AW29" i="11"/>
  <c r="Y30" i="11"/>
  <c r="AC28" i="11"/>
  <c r="BK29" i="11" s="1"/>
  <c r="AK16" i="11"/>
  <c r="AK26" i="11"/>
  <c r="BM29" i="11"/>
  <c r="AI15" i="11"/>
  <c r="AL15" i="11"/>
  <c r="AI17" i="11"/>
  <c r="AL17" i="11"/>
  <c r="AI16" i="11"/>
  <c r="AL16" i="11"/>
  <c r="BN15" i="11"/>
  <c r="AB28" i="11"/>
  <c r="BH15" i="11"/>
  <c r="AZ5" i="11"/>
  <c r="AS28" i="11"/>
  <c r="AZ29" i="11" s="1"/>
  <c r="AK6" i="11"/>
  <c r="AK5" i="11"/>
  <c r="BK5" i="11"/>
  <c r="AK7" i="11"/>
  <c r="AK9" i="11"/>
  <c r="AK11" i="11"/>
  <c r="AK12" i="11"/>
  <c r="AK15" i="11"/>
  <c r="AK17" i="11"/>
  <c r="AK25" i="11"/>
  <c r="BL29" i="11"/>
  <c r="AK18" i="11"/>
  <c r="AK20" i="11"/>
  <c r="AK22" i="11"/>
  <c r="AK8" i="11"/>
  <c r="AK10" i="11"/>
  <c r="BW14" i="11"/>
  <c r="AD28" i="11"/>
  <c r="BW29" i="11" s="1"/>
  <c r="AI14" i="11"/>
  <c r="AK14" i="11"/>
  <c r="AK19" i="11"/>
  <c r="AK21" i="11"/>
  <c r="AK23" i="11"/>
  <c r="AK29" i="11" l="1"/>
  <c r="AJ29" i="11"/>
  <c r="AB30" i="11"/>
  <c r="BH29" i="11"/>
  <c r="BN29" i="11"/>
</calcChain>
</file>

<file path=xl/sharedStrings.xml><?xml version="1.0" encoding="utf-8"?>
<sst xmlns="http://schemas.openxmlformats.org/spreadsheetml/2006/main" count="751" uniqueCount="311">
  <si>
    <r>
      <t xml:space="preserve">1.2% </t>
    </r>
    <r>
      <rPr>
        <sz val="9"/>
        <color theme="1"/>
        <rFont val="Arial"/>
        <family val="2"/>
      </rPr>
      <t>(133 / 11085)</t>
    </r>
  </si>
  <si>
    <r>
      <t xml:space="preserve">1.5% </t>
    </r>
    <r>
      <rPr>
        <sz val="9"/>
        <color theme="1"/>
        <rFont val="Arial"/>
        <family val="2"/>
      </rPr>
      <t>(133 / 8791)</t>
    </r>
  </si>
  <si>
    <t xml:space="preserve">Alternative </t>
  </si>
  <si>
    <r>
      <t>%</t>
    </r>
    <r>
      <rPr>
        <b/>
        <sz val="9"/>
        <color theme="1"/>
        <rFont val="Arial"/>
        <family val="2"/>
      </rPr>
      <t xml:space="preserve"> (# / #)</t>
    </r>
    <r>
      <rPr>
        <b/>
        <sz val="11"/>
        <color theme="1"/>
        <rFont val="Arial"/>
        <family val="2"/>
      </rPr>
      <t xml:space="preserve"> of  Total Lots</t>
    </r>
  </si>
  <si>
    <r>
      <t>%</t>
    </r>
    <r>
      <rPr>
        <b/>
        <sz val="9"/>
        <color theme="1"/>
        <rFont val="Arial"/>
        <family val="2"/>
      </rPr>
      <t xml:space="preserve"> (# / #)</t>
    </r>
    <r>
      <rPr>
        <b/>
        <sz val="11"/>
        <color theme="1"/>
        <rFont val="Arial"/>
        <family val="2"/>
      </rPr>
      <t xml:space="preserve"> of Occupied Lots </t>
    </r>
  </si>
  <si>
    <t>Use</t>
  </si>
  <si>
    <t>Currently Occupied Lots - 2010</t>
  </si>
  <si>
    <t xml:space="preserve">n/a </t>
  </si>
  <si>
    <r>
      <t>15.1%</t>
    </r>
    <r>
      <rPr>
        <sz val="9"/>
        <color theme="1"/>
        <rFont val="Arial"/>
        <family val="2"/>
      </rPr>
      <t xml:space="preserve"> (68 / 450)</t>
    </r>
  </si>
  <si>
    <t>Formal</t>
  </si>
  <si>
    <t>n/a</t>
  </si>
  <si>
    <r>
      <t xml:space="preserve">84.9% </t>
    </r>
    <r>
      <rPr>
        <sz val="9"/>
        <color theme="1"/>
        <rFont val="Arial"/>
        <family val="2"/>
      </rPr>
      <t>(382 / 450)</t>
    </r>
  </si>
  <si>
    <t>Informal</t>
  </si>
  <si>
    <r>
      <t xml:space="preserve">4.1% </t>
    </r>
    <r>
      <rPr>
        <sz val="9"/>
        <color theme="1"/>
        <rFont val="Arial"/>
        <family val="2"/>
      </rPr>
      <t>(450 / 11085)</t>
    </r>
  </si>
  <si>
    <r>
      <t>19.6%</t>
    </r>
    <r>
      <rPr>
        <sz val="9"/>
        <color theme="1"/>
        <rFont val="Arial"/>
        <family val="2"/>
      </rPr>
      <t xml:space="preserve"> (450 / 2294)</t>
    </r>
  </si>
  <si>
    <t>Lot Combination</t>
  </si>
  <si>
    <r>
      <t xml:space="preserve">1.2% </t>
    </r>
    <r>
      <rPr>
        <sz val="9"/>
        <color theme="1"/>
        <rFont val="Arial"/>
        <family val="2"/>
      </rPr>
      <t>(128 / 11085)</t>
    </r>
  </si>
  <si>
    <r>
      <t xml:space="preserve">5.6% </t>
    </r>
    <r>
      <rPr>
        <sz val="9"/>
        <color theme="1"/>
        <rFont val="Arial"/>
        <family val="2"/>
      </rPr>
      <t>(128 / 2294)</t>
    </r>
  </si>
  <si>
    <t>Developer Occupied</t>
  </si>
  <si>
    <r>
      <t xml:space="preserve">19.2% </t>
    </r>
    <r>
      <rPr>
        <sz val="9"/>
        <color theme="1"/>
        <rFont val="Arial"/>
        <family val="2"/>
      </rPr>
      <t>(2125 / 11085)</t>
    </r>
  </si>
  <si>
    <r>
      <t xml:space="preserve">92.6% </t>
    </r>
    <r>
      <rPr>
        <sz val="9"/>
        <color theme="1"/>
        <rFont val="Arial"/>
        <family val="2"/>
      </rPr>
      <t>(2125 / 2294)</t>
    </r>
  </si>
  <si>
    <t>Never Occupied</t>
  </si>
  <si>
    <r>
      <t xml:space="preserve">% </t>
    </r>
    <r>
      <rPr>
        <b/>
        <sz val="9"/>
        <color theme="1"/>
        <rFont val="Arial"/>
        <family val="2"/>
      </rPr>
      <t>(# / #)</t>
    </r>
    <r>
      <rPr>
        <b/>
        <sz val="11"/>
        <color theme="1"/>
        <rFont val="Arial"/>
        <family val="2"/>
      </rPr>
      <t xml:space="preserve"> of Vacant Lots </t>
    </r>
  </si>
  <si>
    <t>Type</t>
  </si>
  <si>
    <t>Currrently Vacant Lots - 2010</t>
  </si>
  <si>
    <r>
      <t>26.2%</t>
    </r>
    <r>
      <rPr>
        <sz val="9"/>
        <color theme="1"/>
        <rFont val="Arial"/>
        <family val="2"/>
      </rPr>
      <t xml:space="preserve"> (27/103)</t>
    </r>
  </si>
  <si>
    <r>
      <t xml:space="preserve"> Newly Occupied Lots &gt; </t>
    </r>
    <r>
      <rPr>
        <b/>
        <i/>
        <sz val="11"/>
        <color theme="1"/>
        <rFont val="Arial"/>
        <family val="2"/>
      </rPr>
      <t>ReOutflow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                                                                               (VOV) </t>
    </r>
  </si>
  <si>
    <r>
      <t>73.8%</t>
    </r>
    <r>
      <rPr>
        <sz val="9"/>
        <color theme="1"/>
        <rFont val="Arial"/>
        <family val="2"/>
      </rPr>
      <t xml:space="preserve"> (76/103)</t>
    </r>
  </si>
  <si>
    <r>
      <t xml:space="preserve">Previously Occupied Lots                           </t>
    </r>
    <r>
      <rPr>
        <sz val="9"/>
        <color theme="1"/>
        <rFont val="Arial"/>
        <family val="2"/>
      </rPr>
      <t>(OOV)</t>
    </r>
  </si>
  <si>
    <r>
      <t xml:space="preserve">1.2% </t>
    </r>
    <r>
      <rPr>
        <sz val="9"/>
        <color theme="1"/>
        <rFont val="Arial"/>
        <family val="2"/>
      </rPr>
      <t>(103 / 8447)</t>
    </r>
  </si>
  <si>
    <r>
      <rPr>
        <b/>
        <sz val="11"/>
        <color theme="1"/>
        <rFont val="Arial"/>
        <family val="2"/>
      </rPr>
      <t>Late Outflow</t>
    </r>
    <r>
      <rPr>
        <b/>
        <sz val="10"/>
        <color theme="1"/>
        <rFont val="Arial"/>
        <family val="2"/>
      </rPr>
      <t xml:space="preserve"> (Time Horizon C) </t>
    </r>
    <r>
      <rPr>
        <sz val="11"/>
        <color theme="1"/>
        <rFont val="Arial"/>
        <family val="2"/>
      </rPr>
      <t xml:space="preserve">         </t>
    </r>
    <r>
      <rPr>
        <sz val="9"/>
        <color theme="1"/>
        <rFont val="Arial"/>
        <family val="2"/>
      </rPr>
      <t>((OOV+VOV)/2006 Occupied Lots</t>
    </r>
  </si>
  <si>
    <r>
      <t>8.3%</t>
    </r>
    <r>
      <rPr>
        <sz val="9"/>
        <color theme="1"/>
        <rFont val="Arial"/>
        <family val="2"/>
      </rPr>
      <t xml:space="preserve"> (37 / 447)</t>
    </r>
  </si>
  <si>
    <r>
      <t xml:space="preserve">Newly Vacated Lots &gt; </t>
    </r>
    <r>
      <rPr>
        <b/>
        <i/>
        <sz val="11"/>
        <color theme="1"/>
        <rFont val="Arial"/>
        <family val="2"/>
      </rPr>
      <t>ReInfill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          </t>
    </r>
    <r>
      <rPr>
        <sz val="9"/>
        <color theme="1"/>
        <rFont val="Arial"/>
        <family val="2"/>
      </rPr>
      <t>(OVO/Late Infill))</t>
    </r>
  </si>
  <si>
    <r>
      <t>91.7%</t>
    </r>
    <r>
      <rPr>
        <sz val="9"/>
        <color theme="1"/>
        <rFont val="Arial"/>
        <family val="2"/>
      </rPr>
      <t xml:space="preserve"> (410/447)</t>
    </r>
  </si>
  <si>
    <r>
      <t xml:space="preserve">Previously  Vacant Lots                                                                                          </t>
    </r>
    <r>
      <rPr>
        <sz val="9"/>
        <color theme="1"/>
        <rFont val="Arial"/>
        <family val="2"/>
      </rPr>
      <t>(VVO/Late Infill)</t>
    </r>
  </si>
  <si>
    <r>
      <t xml:space="preserve">16.9% </t>
    </r>
    <r>
      <rPr>
        <sz val="9"/>
        <color theme="1"/>
        <rFont val="Arial"/>
        <family val="2"/>
      </rPr>
      <t>(447 / 2638)</t>
    </r>
  </si>
  <si>
    <r>
      <rPr>
        <b/>
        <sz val="11"/>
        <color theme="1"/>
        <rFont val="Arial"/>
        <family val="2"/>
      </rPr>
      <t xml:space="preserve">Late Infill </t>
    </r>
    <r>
      <rPr>
        <b/>
        <sz val="10"/>
        <color theme="1"/>
        <rFont val="Arial"/>
        <family val="2"/>
      </rPr>
      <t>(Time Horizon C)</t>
    </r>
    <r>
      <rPr>
        <sz val="10"/>
        <color theme="1"/>
        <rFont val="Arial"/>
        <family val="2"/>
      </rPr>
      <t xml:space="preserve">  </t>
    </r>
    <r>
      <rPr>
        <sz val="11"/>
        <color theme="1"/>
        <rFont val="Arial"/>
        <family val="2"/>
      </rPr>
      <t xml:space="preserve">                               </t>
    </r>
    <r>
      <rPr>
        <sz val="9"/>
        <color theme="1"/>
        <rFont val="Arial"/>
        <family val="2"/>
      </rPr>
      <t>((VVO+OVO)/2006 Vacant Lots</t>
    </r>
  </si>
  <si>
    <r>
      <t xml:space="preserve">35.9%% </t>
    </r>
    <r>
      <rPr>
        <sz val="9"/>
        <color theme="1"/>
        <rFont val="Arial"/>
        <family val="2"/>
      </rPr>
      <t>(37/103)</t>
    </r>
  </si>
  <si>
    <r>
      <t>ReOccupied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ReInfill)</t>
    </r>
    <r>
      <rPr>
        <sz val="11"/>
        <color theme="1"/>
        <rFont val="Arial"/>
        <family val="2"/>
      </rPr>
      <t xml:space="preserve">                                                                                  </t>
    </r>
    <r>
      <rPr>
        <sz val="9"/>
        <color theme="1"/>
        <rFont val="Arial"/>
        <family val="2"/>
      </rPr>
      <t>(OVO/Early Outflow)</t>
    </r>
  </si>
  <si>
    <r>
      <t>64.1%</t>
    </r>
    <r>
      <rPr>
        <sz val="9"/>
        <color theme="1"/>
        <rFont val="Arial"/>
        <family val="2"/>
      </rPr>
      <t xml:space="preserve"> (66/103)</t>
    </r>
  </si>
  <si>
    <r>
      <t xml:space="preserve">Remained Vacant                                            </t>
    </r>
    <r>
      <rPr>
        <sz val="9"/>
        <color theme="1"/>
        <rFont val="Arial"/>
        <family val="2"/>
      </rPr>
      <t>(OVV/Early Outflow)</t>
    </r>
    <r>
      <rPr>
        <sz val="11"/>
        <color theme="1"/>
        <rFont val="Arial"/>
        <family val="2"/>
      </rPr>
      <t xml:space="preserve"> </t>
    </r>
  </si>
  <si>
    <r>
      <t xml:space="preserve">1.3% </t>
    </r>
    <r>
      <rPr>
        <sz val="9"/>
        <color theme="1"/>
        <rFont val="Arial"/>
        <family val="2"/>
      </rPr>
      <t>(103 / 7923)</t>
    </r>
  </si>
  <si>
    <r>
      <t>Early Outflow</t>
    </r>
    <r>
      <rPr>
        <b/>
        <sz val="10"/>
        <color rgb="FF000000"/>
        <rFont val="Arial"/>
        <family val="2"/>
      </rPr>
      <t xml:space="preserve"> (Time Horizon B)  </t>
    </r>
    <r>
      <rPr>
        <b/>
        <sz val="11"/>
        <color rgb="FF000000"/>
        <rFont val="Arial"/>
        <family val="2"/>
      </rPr>
      <t xml:space="preserve">                </t>
    </r>
    <r>
      <rPr>
        <sz val="9"/>
        <color rgb="FF000000"/>
        <rFont val="Arial"/>
        <family val="2"/>
      </rPr>
      <t>((OVO+OVV)) / 2002 Occupied Lots)</t>
    </r>
  </si>
  <si>
    <r>
      <t xml:space="preserve">4.3% </t>
    </r>
    <r>
      <rPr>
        <sz val="9"/>
        <color theme="1"/>
        <rFont val="Arial"/>
        <family val="2"/>
      </rPr>
      <t>(27 / 627)</t>
    </r>
  </si>
  <si>
    <r>
      <t>Later Vacated  (</t>
    </r>
    <r>
      <rPr>
        <i/>
        <sz val="11"/>
        <color theme="1"/>
        <rFont val="Arial"/>
        <family val="2"/>
      </rPr>
      <t>ReOutflow)</t>
    </r>
    <r>
      <rPr>
        <sz val="11"/>
        <color theme="1"/>
        <rFont val="Arial"/>
        <family val="2"/>
      </rPr>
      <t xml:space="preserve">                                                      </t>
    </r>
    <r>
      <rPr>
        <sz val="9"/>
        <color theme="1"/>
        <rFont val="Arial"/>
        <family val="2"/>
      </rPr>
      <t>(VOV/Early Infill)</t>
    </r>
  </si>
  <si>
    <r>
      <t>95.7%</t>
    </r>
    <r>
      <rPr>
        <sz val="9"/>
        <color theme="1"/>
        <rFont val="Arial"/>
        <family val="2"/>
      </rPr>
      <t xml:space="preserve"> (600 / 627)</t>
    </r>
  </si>
  <si>
    <r>
      <t>Remained Occupied</t>
    </r>
    <r>
      <rPr>
        <sz val="9"/>
        <color theme="1"/>
        <rFont val="Arial"/>
        <family val="2"/>
      </rPr>
      <t xml:space="preserve">                                                (VOO/Early Infill)</t>
    </r>
  </si>
  <si>
    <r>
      <t xml:space="preserve">19.8% </t>
    </r>
    <r>
      <rPr>
        <sz val="9"/>
        <color theme="1"/>
        <rFont val="Arial"/>
        <family val="2"/>
      </rPr>
      <t>(627 / 3162)</t>
    </r>
  </si>
  <si>
    <r>
      <t xml:space="preserve">Early Infill </t>
    </r>
    <r>
      <rPr>
        <b/>
        <sz val="10"/>
        <color rgb="FF000000"/>
        <rFont val="Arial"/>
        <family val="2"/>
      </rPr>
      <t xml:space="preserve">(Time Horizon B)  </t>
    </r>
    <r>
      <rPr>
        <b/>
        <sz val="11"/>
        <color rgb="FF000000"/>
        <rFont val="Arial"/>
        <family val="2"/>
      </rPr>
      <t xml:space="preserve">                                    </t>
    </r>
    <r>
      <rPr>
        <sz val="9"/>
        <color rgb="FF000000"/>
        <rFont val="Arial"/>
        <family val="2"/>
      </rPr>
      <t>((VOV+VOO) / 2002 Vacant Lots)</t>
    </r>
  </si>
  <si>
    <r>
      <t xml:space="preserve">1.8% </t>
    </r>
    <r>
      <rPr>
        <sz val="9"/>
        <color theme="1"/>
        <rFont val="Arial"/>
        <family val="2"/>
      </rPr>
      <t>(142/7923)</t>
    </r>
  </si>
  <si>
    <r>
      <rPr>
        <b/>
        <sz val="11"/>
        <color theme="1"/>
        <rFont val="Arial"/>
        <family val="2"/>
      </rPr>
      <t xml:space="preserve">2002 Occupied Lots Vacated By 2010 </t>
    </r>
    <r>
      <rPr>
        <sz val="9"/>
        <color theme="1"/>
        <rFont val="Arial"/>
        <family val="2"/>
      </rPr>
      <t>(OVV+OOV / 2002 Vacant Lots)</t>
    </r>
  </si>
  <si>
    <r>
      <t xml:space="preserve">31.9% </t>
    </r>
    <r>
      <rPr>
        <sz val="9"/>
        <color theme="1"/>
        <rFont val="Arial"/>
        <family val="2"/>
      </rPr>
      <t>(1010 / 3162)</t>
    </r>
  </si>
  <si>
    <r>
      <rPr>
        <b/>
        <sz val="11"/>
        <color theme="1"/>
        <rFont val="Arial"/>
        <family val="2"/>
      </rPr>
      <t xml:space="preserve">2002 Vacant Lots Filled By 2010 </t>
    </r>
    <r>
      <rPr>
        <sz val="9"/>
        <color theme="1"/>
        <rFont val="Arial"/>
        <family val="2"/>
      </rPr>
      <t>((VVO+VVO) / 2002 Vacant Lots)</t>
    </r>
  </si>
  <si>
    <r>
      <t>%</t>
    </r>
    <r>
      <rPr>
        <b/>
        <sz val="9"/>
        <color theme="1"/>
        <rFont val="Arial"/>
        <family val="2"/>
      </rPr>
      <t xml:space="preserve"> (# / #)</t>
    </r>
  </si>
  <si>
    <t xml:space="preserve">344 or 3.1% fewer vacant lots </t>
  </si>
  <si>
    <t>Total Vacant Lots 2010</t>
  </si>
  <si>
    <t>(+ Ouflow)</t>
  </si>
  <si>
    <t xml:space="preserve">(- Infill) </t>
  </si>
  <si>
    <t>Total Vacant Lots 2006</t>
  </si>
  <si>
    <t>Overall Change</t>
  </si>
  <si>
    <t>#</t>
  </si>
  <si>
    <t>Time Horizon C</t>
  </si>
  <si>
    <t xml:space="preserve">4.7% decrease in vacancy  </t>
  </si>
  <si>
    <t xml:space="preserve">-524 lots </t>
  </si>
  <si>
    <t xml:space="preserve">Time Horizon Change </t>
  </si>
  <si>
    <t>23.8% (2638/11085)</t>
  </si>
  <si>
    <t>+103</t>
  </si>
  <si>
    <t>(+ Outflow)</t>
  </si>
  <si>
    <t>-627</t>
  </si>
  <si>
    <t>(- Infill)</t>
  </si>
  <si>
    <t>28.5% (3162/11085)</t>
  </si>
  <si>
    <t>Total Vacant Lots 2002</t>
  </si>
  <si>
    <r>
      <t xml:space="preserve">Vacancy Level                                              </t>
    </r>
    <r>
      <rPr>
        <sz val="9"/>
        <rFont val="Arial"/>
        <family val="2"/>
      </rPr>
      <t>(vacant lots / total lots)</t>
    </r>
  </si>
  <si>
    <t>Time Horizon B</t>
  </si>
  <si>
    <t>50%+</t>
  </si>
  <si>
    <t>40-49%</t>
  </si>
  <si>
    <t>30-39%</t>
  </si>
  <si>
    <t>20-29%</t>
  </si>
  <si>
    <t>10-19%</t>
  </si>
  <si>
    <t>0-9%</t>
  </si>
  <si>
    <t>-%</t>
  </si>
  <si>
    <t>2006-2010</t>
  </si>
  <si>
    <t>2002-2006</t>
  </si>
  <si>
    <t>2000-2002</t>
  </si>
  <si>
    <t xml:space="preserve">Palm Lake </t>
  </si>
  <si>
    <t>Hidalgo</t>
  </si>
  <si>
    <t>Mike's</t>
  </si>
  <si>
    <t>Starr</t>
  </si>
  <si>
    <t xml:space="preserve">Pueblo Nuevo </t>
  </si>
  <si>
    <t>Webb</t>
  </si>
  <si>
    <t>Stony Point</t>
  </si>
  <si>
    <t>Bastrop</t>
  </si>
  <si>
    <t>Sparks</t>
  </si>
  <si>
    <t>El Paso</t>
  </si>
  <si>
    <t>Deerfield Park</t>
  </si>
  <si>
    <t>Vista del Este</t>
  </si>
  <si>
    <t>Cienegas</t>
  </si>
  <si>
    <t>Val Verde</t>
  </si>
  <si>
    <t>Willow Springs</t>
  </si>
  <si>
    <t>Coryell</t>
  </si>
  <si>
    <t xml:space="preserve">Tanquecitos </t>
  </si>
  <si>
    <t>Rio Bravo</t>
  </si>
  <si>
    <t>Arroyo Colorado</t>
  </si>
  <si>
    <t>Cameron</t>
  </si>
  <si>
    <t>Hillside Terrace</t>
  </si>
  <si>
    <t>Hays</t>
  </si>
  <si>
    <t>Cameron Park</t>
  </si>
  <si>
    <t>Northridge Acres</t>
  </si>
  <si>
    <t>Travis/Williamson</t>
  </si>
  <si>
    <t>Larga Vista</t>
  </si>
  <si>
    <t>La Mesa</t>
  </si>
  <si>
    <t>Valle Escondido</t>
  </si>
  <si>
    <t>Hoehn Drive</t>
  </si>
  <si>
    <t>Change in Occupancy During Time Horizon 3 (-(2010 vacany level -2006 vacancy level))</t>
  </si>
  <si>
    <t>Colonia</t>
  </si>
  <si>
    <t>County</t>
  </si>
  <si>
    <t>Negative</t>
  </si>
  <si>
    <t>Change in Occupancy During Time Horizon 2 (- (2006 vacany level -2002 vacancy level))</t>
  </si>
  <si>
    <t>Change in Occupancy During  Time Horizon 1 (-(2002 vacany level -2000 vacancy level))</t>
  </si>
  <si>
    <t>* See also column AI, row 29 in database</t>
  </si>
  <si>
    <t>C (2006-2010)</t>
  </si>
  <si>
    <t>B (2002-2006)</t>
  </si>
  <si>
    <t>A (2000-2002)</t>
  </si>
  <si>
    <r>
      <t xml:space="preserve"> Occupancy Change                        </t>
    </r>
    <r>
      <rPr>
        <sz val="9"/>
        <color theme="1"/>
        <rFont val="Arial"/>
        <family val="2"/>
      </rPr>
      <t>(Difference between total vacancy level in starting image and total vacany in ending image)</t>
    </r>
  </si>
  <si>
    <r>
      <t xml:space="preserve">Change in the # of Vacant Lots                                                                                                                                                                                             </t>
    </r>
    <r>
      <rPr>
        <sz val="9"/>
        <color theme="1"/>
        <rFont val="Arial"/>
        <family val="2"/>
      </rPr>
      <t>(Total # of vacant lots in starting  - Total # of vacant lots in ending image)</t>
    </r>
  </si>
  <si>
    <t>Time Horizon</t>
  </si>
  <si>
    <t>C</t>
  </si>
  <si>
    <t>B</t>
  </si>
  <si>
    <t>2000*</t>
  </si>
  <si>
    <t>A</t>
  </si>
  <si>
    <t>Period for Time Horizon</t>
  </si>
  <si>
    <t>Ending Image Date</t>
  </si>
  <si>
    <t>Starting Image Date</t>
  </si>
  <si>
    <t>Time  Horizon</t>
  </si>
  <si>
    <t>Very Large (1200+ Lots)</t>
  </si>
  <si>
    <t>Medium        (550-799 lots)</t>
  </si>
  <si>
    <t>Rancho Vista</t>
  </si>
  <si>
    <t>Guadalupe</t>
  </si>
  <si>
    <t>Small/Medium (300-549 lots)</t>
  </si>
  <si>
    <t>Brookhollow</t>
  </si>
  <si>
    <t xml:space="preserve">Small           (100-299 Lots) </t>
  </si>
  <si>
    <t>Very Small (&lt;100 Lots)</t>
  </si>
  <si>
    <t>2000 Adjuster</t>
  </si>
  <si>
    <t>Total Lots (2000)</t>
  </si>
  <si>
    <t>Total Lots</t>
  </si>
  <si>
    <t>Difference</t>
  </si>
  <si>
    <t>Total %s</t>
  </si>
  <si>
    <t>Total #s</t>
  </si>
  <si>
    <r>
      <t xml:space="preserve">% early outflow lots that were re-occupied </t>
    </r>
    <r>
      <rPr>
        <sz val="16"/>
        <rFont val="Arial"/>
        <family val="2"/>
      </rPr>
      <t>(OVO/early outflow lots)</t>
    </r>
  </si>
  <si>
    <r>
      <t xml:space="preserve">Total # of lots that were vacant in 2002 that are occupied by 2010 </t>
    </r>
    <r>
      <rPr>
        <sz val="16"/>
        <rFont val="Arial"/>
        <family val="2"/>
      </rPr>
      <t>(VOO+VVO)</t>
    </r>
  </si>
  <si>
    <t>Developer Owned (Blue Flag)</t>
  </si>
  <si>
    <t>O-O-V (Magenta)</t>
  </si>
  <si>
    <t>O-V-V (Green)</t>
  </si>
  <si>
    <t>O-V-O (Teal)</t>
  </si>
  <si>
    <t>V-O-V                           (Yellow w/ Black Square)</t>
  </si>
  <si>
    <t>V-O-O                      (Dark Blue, 2010)</t>
  </si>
  <si>
    <t>V-V-O                             (Dark Blue, 2006)</t>
  </si>
  <si>
    <t>V-V-V                              (Red w/ Black Square)</t>
  </si>
  <si>
    <t xml:space="preserve">3rd Image Date </t>
  </si>
  <si>
    <t>2nd Image Data</t>
  </si>
  <si>
    <t>1st Image Date</t>
  </si>
  <si>
    <t xml:space="preserve">Ours Only </t>
  </si>
  <si>
    <t>Study Database</t>
  </si>
  <si>
    <t>Sections</t>
  </si>
  <si>
    <t>Data</t>
  </si>
  <si>
    <r>
      <t xml:space="preserve">Informal Lots Combinations </t>
    </r>
    <r>
      <rPr>
        <b/>
        <sz val="16"/>
        <rFont val="Arial"/>
        <family val="2"/>
      </rPr>
      <t>(Grey Dot)</t>
    </r>
  </si>
  <si>
    <t xml:space="preserve">1.) General Information </t>
  </si>
  <si>
    <t>Formal Lot Combinations (Yellow House)</t>
  </si>
  <si>
    <t>Alternative Use (Exclamation point)</t>
  </si>
  <si>
    <t>2.) Placemarks</t>
  </si>
  <si>
    <t>3.) Vacant Lots Counts</t>
  </si>
  <si>
    <t>4.) Occupied Counts (Total lots-Vacant Lots)</t>
  </si>
  <si>
    <t>5.) Vacancy Levels  (Vacant Lots/Total Lots)</t>
  </si>
  <si>
    <t xml:space="preserve">6.) Occupancy Change </t>
  </si>
  <si>
    <r>
      <t xml:space="preserve">% of  early infill lots that remained occupied </t>
    </r>
    <r>
      <rPr>
        <sz val="16"/>
        <rFont val="Arial"/>
        <family val="2"/>
      </rPr>
      <t>(VOO/early infill lots)</t>
    </r>
  </si>
  <si>
    <t xml:space="preserve">7.) Infill </t>
  </si>
  <si>
    <r>
      <t xml:space="preserve">% of early infill lots that were later vacated </t>
    </r>
    <r>
      <rPr>
        <sz val="16"/>
        <rFont val="Arial"/>
        <family val="2"/>
      </rPr>
      <t>(VOV/early infill lots)</t>
    </r>
  </si>
  <si>
    <r>
      <t xml:space="preserve">% of vacant lots in 2002 that are occupied in 2010 </t>
    </r>
    <r>
      <rPr>
        <sz val="16"/>
        <rFont val="Arial"/>
        <family val="2"/>
      </rPr>
      <t>((VOO+VVO)/total vacant lots 2002)</t>
    </r>
  </si>
  <si>
    <r>
      <t xml:space="preserve">#  early outflow lots that remained unoccupied </t>
    </r>
    <r>
      <rPr>
        <sz val="16"/>
        <rFont val="Arial"/>
        <family val="2"/>
      </rPr>
      <t>(OVV)</t>
    </r>
  </si>
  <si>
    <r>
      <t xml:space="preserve">#  early outflow lots that  were re-occupied </t>
    </r>
    <r>
      <rPr>
        <sz val="16"/>
        <rFont val="Arial"/>
        <family val="2"/>
      </rPr>
      <t>(OVO)</t>
    </r>
  </si>
  <si>
    <r>
      <t xml:space="preserve">% of currently vacant lots that have never been  occupied </t>
    </r>
    <r>
      <rPr>
        <sz val="16"/>
        <color theme="1"/>
        <rFont val="Arial"/>
        <family val="2"/>
      </rPr>
      <t>(VVV/2010 total vacancies)</t>
    </r>
  </si>
  <si>
    <r>
      <t xml:space="preserve">Total # of lots combinations </t>
    </r>
    <r>
      <rPr>
        <sz val="16"/>
        <color theme="1"/>
        <rFont val="Arial"/>
        <family val="2"/>
      </rPr>
      <t>(formal combos + informal combos)</t>
    </r>
  </si>
  <si>
    <r>
      <t xml:space="preserve">% of lot combinations that are informal </t>
    </r>
    <r>
      <rPr>
        <sz val="16"/>
        <color theme="1"/>
        <rFont val="Arial"/>
        <family val="2"/>
      </rPr>
      <t>(informal combos/total combos)</t>
    </r>
  </si>
  <si>
    <r>
      <t>% of lot combinations that are formal</t>
    </r>
    <r>
      <rPr>
        <sz val="16"/>
        <color theme="1"/>
        <rFont val="Arial"/>
        <family val="2"/>
      </rPr>
      <t xml:space="preserve"> (formal combos/total combos)</t>
    </r>
  </si>
  <si>
    <r>
      <t xml:space="preserve">% of currently vacant lots that are the result of informal lot combination </t>
    </r>
    <r>
      <rPr>
        <sz val="16"/>
        <color theme="1"/>
        <rFont val="Arial"/>
        <family val="2"/>
      </rPr>
      <t>(informal combos/2010 vacancies)</t>
    </r>
  </si>
  <si>
    <r>
      <t xml:space="preserve">% of currently vacant lots that are the result of formal lot combination </t>
    </r>
    <r>
      <rPr>
        <sz val="16"/>
        <color theme="1"/>
        <rFont val="Arial"/>
        <family val="2"/>
      </rPr>
      <t>(formal combos/2010 vacancies)</t>
    </r>
  </si>
  <si>
    <t xml:space="preserve">8.) Outflow </t>
  </si>
  <si>
    <t xml:space="preserve">9.) Current Vacancies - Ownership </t>
  </si>
  <si>
    <t xml:space="preserve">10.) Alternative-Use </t>
  </si>
  <si>
    <t>Overall Change in Occupancy</t>
  </si>
  <si>
    <t>After</t>
  </si>
  <si>
    <t>Before</t>
  </si>
  <si>
    <t>Grey Star</t>
  </si>
  <si>
    <t>?</t>
  </si>
  <si>
    <t>o</t>
  </si>
  <si>
    <t>v</t>
  </si>
  <si>
    <t xml:space="preserve">Grey Triangle </t>
  </si>
  <si>
    <t>Magenta</t>
  </si>
  <si>
    <t>Green</t>
  </si>
  <si>
    <t>Teal</t>
  </si>
  <si>
    <t>Yellow with a black circle</t>
  </si>
  <si>
    <t>Dark blue with image 3 year (2010) in white letters</t>
  </si>
  <si>
    <t>Dark blue with image 2 year (2006) in white letters</t>
  </si>
  <si>
    <t>Red with black square</t>
  </si>
  <si>
    <t>Placemarks</t>
  </si>
  <si>
    <t>Image 3 (2010)</t>
  </si>
  <si>
    <t>Image 2 (2006)</t>
  </si>
  <si>
    <t>Image 1 (2002)</t>
  </si>
  <si>
    <t>East of the City along highway 359</t>
  </si>
  <si>
    <t xml:space="preserve">Laredo </t>
  </si>
  <si>
    <t>Laredo</t>
  </si>
  <si>
    <t>Tanquecitos</t>
  </si>
  <si>
    <t xml:space="preserve">Right along the border with Mexico along I83, to the south of the city </t>
  </si>
  <si>
    <t>Pueblo Nuevo</t>
  </si>
  <si>
    <t>4.2 miles from Laughlin airforce base</t>
  </si>
  <si>
    <t>Del Rio</t>
  </si>
  <si>
    <t>Val Verde Park</t>
  </si>
  <si>
    <t xml:space="preserve">To the southwest of the city off of </t>
  </si>
  <si>
    <t xml:space="preserve">Cienegas Terrace </t>
  </si>
  <si>
    <t xml:space="preserve">Round Rock </t>
  </si>
  <si>
    <t>North Ridge Acres</t>
  </si>
  <si>
    <t xml:space="preserve">Off of I83, to the north west of the city </t>
  </si>
  <si>
    <t xml:space="preserve">Sullivan City </t>
  </si>
  <si>
    <t xml:space="preserve">Mike's </t>
  </si>
  <si>
    <t xml:space="preserve">To the North of the City,  off of mile 11 N </t>
  </si>
  <si>
    <t>Mercedes</t>
  </si>
  <si>
    <t>Off I281 on W Monte Christo St,  North of the city</t>
  </si>
  <si>
    <t>Edinburg</t>
  </si>
  <si>
    <t xml:space="preserve">Hoehn Drive </t>
  </si>
  <si>
    <t xml:space="preserve">Main Avenue and Stewart Road </t>
  </si>
  <si>
    <t>Alton</t>
  </si>
  <si>
    <t>Palm Lake Estates</t>
  </si>
  <si>
    <t>To the southeast of Buda, off of I-35</t>
  </si>
  <si>
    <t>Buda</t>
  </si>
  <si>
    <t>Hillside Terrase</t>
  </si>
  <si>
    <t xml:space="preserve">Hays </t>
  </si>
  <si>
    <t xml:space="preserve">Farm to Market 621, located to the south east of the city </t>
  </si>
  <si>
    <t xml:space="preserve">San Marcos </t>
  </si>
  <si>
    <t xml:space="preserve">Guadalupe </t>
  </si>
  <si>
    <t>Redwood Rd and Highway 183, located to the south east of the city</t>
  </si>
  <si>
    <t xml:space="preserve">Rancho Vista </t>
  </si>
  <si>
    <t xml:space="preserve">Located in between the cities of socorro and horizon city, 18.5 miles south of el paso </t>
  </si>
  <si>
    <t xml:space="preserve">Horizon city </t>
  </si>
  <si>
    <t xml:space="preserve">Sparks </t>
  </si>
  <si>
    <t xml:space="preserve">El Paso </t>
  </si>
  <si>
    <t xml:space="preserve">Located 19 miles from el paso along I62 just before Deerfield Park </t>
  </si>
  <si>
    <t xml:space="preserve">Vista Del Este </t>
  </si>
  <si>
    <t>20 miles east of el paso, off of I62</t>
  </si>
  <si>
    <t xml:space="preserve">Deefield Park </t>
  </si>
  <si>
    <t>South of City, off Farm to Market Road 116</t>
  </si>
  <si>
    <t xml:space="preserve">Copperas Cove </t>
  </si>
  <si>
    <t xml:space="preserve">To the east of the city </t>
  </si>
  <si>
    <t>Harlingen</t>
  </si>
  <si>
    <t xml:space="preserve">South East of the city </t>
  </si>
  <si>
    <t xml:space="preserve">Brownsville </t>
  </si>
  <si>
    <t xml:space="preserve">Valle Escondido </t>
  </si>
  <si>
    <t xml:space="preserve">In the city of brownsville to the north of the city center , off of paredes line road </t>
  </si>
  <si>
    <t xml:space="preserve">Camerson Park </t>
  </si>
  <si>
    <t xml:space="preserve">To the southeast if city </t>
  </si>
  <si>
    <t xml:space="preserve">Austin </t>
  </si>
  <si>
    <t>2010 Population of Nearest Urban City</t>
  </si>
  <si>
    <t xml:space="preserve">Misc  - LOCATION BASED ON CITY CENTER </t>
  </si>
  <si>
    <t>Distance</t>
  </si>
  <si>
    <t xml:space="preserve">Urban Center </t>
  </si>
  <si>
    <r>
      <t xml:space="preserve"># of lots that experienced early-infill and remained occupied </t>
    </r>
    <r>
      <rPr>
        <sz val="16"/>
        <rFont val="Arial"/>
        <family val="2"/>
      </rPr>
      <t>(VOO)</t>
    </r>
  </si>
  <si>
    <r>
      <t># of lots that experienced - early infill and were later vacated</t>
    </r>
    <r>
      <rPr>
        <sz val="16"/>
        <rFont val="Arial"/>
        <family val="2"/>
      </rPr>
      <t xml:space="preserve"> (VOV)</t>
    </r>
  </si>
  <si>
    <t>u</t>
  </si>
  <si>
    <t>Title/Category</t>
  </si>
  <si>
    <r>
      <t xml:space="preserve">Difference in number of vacant lots b/w 2000-2010 </t>
    </r>
    <r>
      <rPr>
        <sz val="16"/>
        <color theme="1"/>
        <rFont val="Arial"/>
        <family val="2"/>
      </rPr>
      <t>(2000 vacant lots -2010 vacant lots</t>
    </r>
    <r>
      <rPr>
        <b/>
        <sz val="16"/>
        <color theme="1"/>
        <rFont val="Arial"/>
        <family val="2"/>
      </rPr>
      <t xml:space="preserve">) </t>
    </r>
  </si>
  <si>
    <r>
      <t># of occupied lots in 2002 that are unoccupied in 2010</t>
    </r>
    <r>
      <rPr>
        <sz val="16"/>
        <rFont val="Arial"/>
        <family val="2"/>
      </rPr>
      <t xml:space="preserve"> (OVV +OOV)</t>
    </r>
  </si>
  <si>
    <r>
      <t xml:space="preserve">% early outflow lots that remained unoccupied </t>
    </r>
    <r>
      <rPr>
        <sz val="16"/>
        <rFont val="Arial"/>
        <family val="2"/>
      </rPr>
      <t>(OVV/early outflow lots)</t>
    </r>
  </si>
  <si>
    <r>
      <t xml:space="preserve">% of current vacant lots that are developer owned </t>
    </r>
    <r>
      <rPr>
        <sz val="16"/>
        <color theme="1"/>
        <rFont val="Arial"/>
        <family val="2"/>
      </rPr>
      <t>(developer owned/2010 vacancies)</t>
    </r>
  </si>
  <si>
    <r>
      <t xml:space="preserve">% of currently occupied lots that are alternative-use lots </t>
    </r>
    <r>
      <rPr>
        <sz val="16"/>
        <color theme="1"/>
        <rFont val="Arial"/>
        <family val="2"/>
      </rPr>
      <t>(alternative use/ 2010 total Occupied)</t>
    </r>
  </si>
  <si>
    <r>
      <t xml:space="preserve">% of currently vacant lots that are the result of lot combination </t>
    </r>
    <r>
      <rPr>
        <sz val="16"/>
        <color theme="1"/>
        <rFont val="Arial"/>
        <family val="2"/>
      </rPr>
      <t>(total # of lot combinations / 2010 vacancies)</t>
    </r>
  </si>
  <si>
    <r>
      <t xml:space="preserve">% of occupied lots in 2002 that became occupied in 2010 </t>
    </r>
    <r>
      <rPr>
        <sz val="16"/>
        <rFont val="Arial"/>
        <family val="2"/>
      </rPr>
      <t>((OVV +OOV)/2002 Occupied lots)</t>
    </r>
  </si>
  <si>
    <r>
      <t xml:space="preserve"># of time horizon C outflow lots that were previously occupied </t>
    </r>
    <r>
      <rPr>
        <sz val="16"/>
        <rFont val="Arial"/>
        <family val="2"/>
      </rPr>
      <t>(OOV)</t>
    </r>
  </si>
  <si>
    <r>
      <rPr>
        <b/>
        <u/>
        <sz val="16"/>
        <rFont val="Arial"/>
        <family val="2"/>
      </rPr>
      <t>ReOutflow</t>
    </r>
    <r>
      <rPr>
        <b/>
        <sz val="16"/>
        <rFont val="Arial"/>
        <family val="2"/>
      </rPr>
      <t xml:space="preserve"> or % time horizon C outflow lots that were newly occupied lots </t>
    </r>
    <r>
      <rPr>
        <sz val="16"/>
        <rFont val="Arial"/>
        <family val="2"/>
      </rPr>
      <t>(VOV)</t>
    </r>
  </si>
  <si>
    <r>
      <t xml:space="preserve">% of time horizon C outflow lots that were previously occupied </t>
    </r>
    <r>
      <rPr>
        <sz val="16"/>
        <rFont val="Arial"/>
        <family val="2"/>
      </rPr>
      <t>(OOV)</t>
    </r>
  </si>
  <si>
    <r>
      <rPr>
        <b/>
        <u/>
        <sz val="16"/>
        <rFont val="Arial"/>
        <family val="2"/>
      </rPr>
      <t>ReOutflow</t>
    </r>
    <r>
      <rPr>
        <b/>
        <sz val="16"/>
        <rFont val="Arial"/>
        <family val="2"/>
      </rPr>
      <t xml:space="preserve"> or # time horizon C outflow lots that were newly occupied lots </t>
    </r>
    <r>
      <rPr>
        <sz val="16"/>
        <rFont val="Arial"/>
        <family val="2"/>
      </rPr>
      <t>(VOV)</t>
    </r>
  </si>
  <si>
    <r>
      <rPr>
        <b/>
        <u/>
        <sz val="16"/>
        <rFont val="Arial"/>
        <family val="2"/>
      </rPr>
      <t>ReInfil</t>
    </r>
    <r>
      <rPr>
        <b/>
        <sz val="16"/>
        <rFont val="Arial"/>
        <family val="2"/>
      </rPr>
      <t>l or % of time horizon c  infill lots that were newly vacant lots</t>
    </r>
    <r>
      <rPr>
        <sz val="16"/>
        <rFont val="Arial"/>
        <family val="2"/>
      </rPr>
      <t xml:space="preserve"> (OVO)</t>
    </r>
  </si>
  <si>
    <r>
      <t>% of time horizon C infill lots that were previously vacant</t>
    </r>
    <r>
      <rPr>
        <sz val="16"/>
        <rFont val="Arial"/>
        <family val="2"/>
      </rPr>
      <t xml:space="preserve"> (VVO)</t>
    </r>
  </si>
  <si>
    <r>
      <rPr>
        <b/>
        <u/>
        <sz val="16"/>
        <rFont val="Arial"/>
        <family val="2"/>
      </rPr>
      <t>ReInfill</t>
    </r>
    <r>
      <rPr>
        <b/>
        <sz val="16"/>
        <rFont val="Arial"/>
        <family val="2"/>
      </rPr>
      <t xml:space="preserve"> or # time horizon C infill lots that were newly vacant lots </t>
    </r>
    <r>
      <rPr>
        <sz val="16"/>
        <rFont val="Arial"/>
        <family val="2"/>
      </rPr>
      <t>(OVO)</t>
    </r>
  </si>
  <si>
    <r>
      <t xml:space="preserve"># of time horizon C infill lots that were previously vacant) </t>
    </r>
    <r>
      <rPr>
        <sz val="16"/>
        <rFont val="Arial"/>
        <family val="2"/>
      </rPr>
      <t>(VVO)</t>
    </r>
  </si>
  <si>
    <r>
      <t xml:space="preserve"># of lots that experienced early infill - i.e. during time horizon B </t>
    </r>
    <r>
      <rPr>
        <sz val="16"/>
        <rFont val="Arial"/>
        <family val="2"/>
      </rPr>
      <t>(VOV + VOO)</t>
    </r>
  </si>
  <si>
    <r>
      <t xml:space="preserve">% of lots experienced late  infill - i.e. during time horizon C </t>
    </r>
    <r>
      <rPr>
        <sz val="16"/>
        <rFont val="Arial"/>
        <family val="2"/>
      </rPr>
      <t>((VVO+OVO)/ 2006 vacant lots)</t>
    </r>
  </si>
  <si>
    <r>
      <t xml:space="preserve"># of lots the experienced early outflow- i.e. during time horizon B </t>
    </r>
    <r>
      <rPr>
        <sz val="16"/>
        <rFont val="Arial"/>
        <family val="2"/>
      </rPr>
      <t>(OVO+OVV)</t>
    </r>
  </si>
  <si>
    <r>
      <t xml:space="preserve"># of lots the experienced late outflow- i.e. during time horizon C </t>
    </r>
    <r>
      <rPr>
        <sz val="16"/>
        <rFont val="Arial"/>
        <family val="2"/>
      </rPr>
      <t>(OOV+VOV)</t>
    </r>
  </si>
  <si>
    <r>
      <t xml:space="preserve">%  lots the experienced early outflow - i.e. time horizon B </t>
    </r>
    <r>
      <rPr>
        <sz val="16"/>
        <rFont val="Arial"/>
        <family val="2"/>
      </rPr>
      <t>((OVO+OVV)/2002 Occupied)</t>
    </r>
  </si>
  <si>
    <r>
      <t xml:space="preserve">% of lots the experienced late outflow- i.e. during time horizon C </t>
    </r>
    <r>
      <rPr>
        <sz val="16"/>
        <rFont val="Arial"/>
        <family val="2"/>
      </rPr>
      <t>(OOV+VOV)/2006 Occupied Lots)</t>
    </r>
  </si>
  <si>
    <r>
      <t xml:space="preserve">Overall change in occupancy   </t>
    </r>
    <r>
      <rPr>
        <sz val="16"/>
        <color theme="1"/>
        <rFont val="Arial"/>
        <family val="2"/>
      </rPr>
      <t xml:space="preserve"> (-(2010 vacancy level - 2000 vacancy level))</t>
    </r>
  </si>
  <si>
    <r>
      <t xml:space="preserve">Change in occupancy during time horizon C          </t>
    </r>
    <r>
      <rPr>
        <sz val="16"/>
        <color theme="1"/>
        <rFont val="Arial"/>
        <family val="2"/>
      </rPr>
      <t>(-(2010 vacancy level -2006 vacancy level))</t>
    </r>
  </si>
  <si>
    <r>
      <t xml:space="preserve">Change in occupancy during time horizon B         </t>
    </r>
    <r>
      <rPr>
        <sz val="16"/>
        <color theme="1"/>
        <rFont val="Arial"/>
        <family val="2"/>
      </rPr>
      <t>(- (2006 vacancy level -2002 vacancy level))</t>
    </r>
  </si>
  <si>
    <r>
      <t xml:space="preserve">Change in occupancy during time horizon A           </t>
    </r>
    <r>
      <rPr>
        <sz val="16"/>
        <color theme="1"/>
        <rFont val="Arial"/>
        <family val="2"/>
      </rPr>
      <t>(-(2002 vacancy level -2000 vacancy level))</t>
    </r>
  </si>
  <si>
    <r>
      <t xml:space="preserve">% of Vacant lots in 2010 </t>
    </r>
    <r>
      <rPr>
        <sz val="16"/>
        <color theme="1"/>
        <rFont val="Arial"/>
        <family val="2"/>
      </rPr>
      <t>(vacant lots 2010/total lots)</t>
    </r>
  </si>
  <si>
    <r>
      <t xml:space="preserve">% of Vacant lots in 2006 </t>
    </r>
    <r>
      <rPr>
        <sz val="16"/>
        <color theme="1"/>
        <rFont val="Arial"/>
        <family val="2"/>
      </rPr>
      <t>(vacant lots 2006/total lots)</t>
    </r>
  </si>
  <si>
    <r>
      <t xml:space="preserve">% of Vacant lots in 2000  </t>
    </r>
    <r>
      <rPr>
        <sz val="16"/>
        <color theme="1"/>
        <rFont val="Arial"/>
        <family val="2"/>
      </rPr>
      <t>(vacant lots 2000/total lots)</t>
    </r>
  </si>
  <si>
    <r>
      <t xml:space="preserve">% of Vacant lots in 2002  </t>
    </r>
    <r>
      <rPr>
        <sz val="16"/>
        <color theme="1"/>
        <rFont val="Arial"/>
        <family val="2"/>
      </rPr>
      <t>(vacant lots 2002/total lots)</t>
    </r>
  </si>
  <si>
    <t># of occupied lots (2000)</t>
  </si>
  <si>
    <t># of occupied lots (2002)</t>
  </si>
  <si>
    <t># of occupied lots (2006)</t>
  </si>
  <si>
    <t># of occupied lots (2010)</t>
  </si>
  <si>
    <t># of vacant lots (2010)</t>
  </si>
  <si>
    <t># of vacant lots (2006)</t>
  </si>
  <si>
    <t># of vacant lots (2002)</t>
  </si>
  <si>
    <t># of vacant lots (2000)</t>
  </si>
  <si>
    <t xml:space="preserve">Ward and Carew vacant lot counts </t>
  </si>
  <si>
    <t>Ward and Carew Adjuster</t>
  </si>
  <si>
    <r>
      <t xml:space="preserve"># of lots that experienced late  infill - i.e. during time horizon C </t>
    </r>
    <r>
      <rPr>
        <sz val="16"/>
        <rFont val="Arial"/>
        <family val="2"/>
      </rPr>
      <t>(VVO+OVO)</t>
    </r>
  </si>
  <si>
    <r>
      <t>% of lots that experienced early infill - i.e. during time horizon B</t>
    </r>
    <r>
      <rPr>
        <sz val="16"/>
        <rFont val="Arial"/>
        <family val="2"/>
      </rPr>
      <t xml:space="preserve"> ((VOV + VOO)/2002 vacant lots)</t>
    </r>
  </si>
  <si>
    <t>-</t>
  </si>
  <si>
    <t>2004/2005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</si>
</sst>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48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31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 wrapText="1"/>
    </xf>
    <xf numFmtId="0" fontId="3" fillId="2" borderId="6" xfId="0" applyFont="1" applyFill="1" applyBorder="1"/>
    <xf numFmtId="0" fontId="3" fillId="2" borderId="7" xfId="0" applyFont="1" applyFill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3" fillId="0" borderId="6" xfId="0" applyFont="1" applyBorder="1"/>
    <xf numFmtId="0" fontId="3" fillId="0" borderId="10" xfId="0" applyFont="1" applyBorder="1" applyAlignment="1">
      <alignment wrapText="1"/>
    </xf>
    <xf numFmtId="0" fontId="3" fillId="3" borderId="6" xfId="0" applyFont="1" applyFill="1" applyBorder="1"/>
    <xf numFmtId="0" fontId="3" fillId="3" borderId="7" xfId="0" applyFont="1" applyFill="1" applyBorder="1" applyAlignment="1">
      <alignment wrapText="1"/>
    </xf>
    <xf numFmtId="0" fontId="12" fillId="2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5" xfId="0" applyFont="1" applyBorder="1" applyAlignment="1">
      <alignment horizontal="right" vertical="top" wrapText="1"/>
    </xf>
    <xf numFmtId="0" fontId="12" fillId="0" borderId="10" xfId="0" applyFont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3" fillId="0" borderId="11" xfId="0" applyFont="1" applyBorder="1"/>
    <xf numFmtId="0" fontId="3" fillId="0" borderId="12" xfId="0" applyFont="1" applyBorder="1" applyAlignment="1">
      <alignment horizontal="left" wrapText="1"/>
    </xf>
    <xf numFmtId="0" fontId="3" fillId="0" borderId="13" xfId="0" applyFont="1" applyBorder="1"/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5" fillId="4" borderId="11" xfId="0" applyFont="1" applyFill="1" applyBorder="1" applyAlignment="1">
      <alignment horizontal="center"/>
    </xf>
    <xf numFmtId="0" fontId="0" fillId="4" borderId="16" xfId="0" applyFill="1" applyBorder="1"/>
    <xf numFmtId="0" fontId="3" fillId="4" borderId="12" xfId="0" applyFont="1" applyFill="1" applyBorder="1"/>
    <xf numFmtId="10" fontId="15" fillId="0" borderId="2" xfId="0" applyNumberFormat="1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6" fillId="0" borderId="4" xfId="0" applyFont="1" applyBorder="1"/>
    <xf numFmtId="0" fontId="16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8" fillId="5" borderId="4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wrapText="1"/>
    </xf>
    <xf numFmtId="0" fontId="16" fillId="5" borderId="5" xfId="0" applyFont="1" applyFill="1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16" fillId="0" borderId="20" xfId="0" quotePrefix="1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5" fillId="0" borderId="19" xfId="0" quotePrefix="1" applyFont="1" applyBorder="1" applyAlignment="1">
      <alignment horizontal="center" vertical="center"/>
    </xf>
    <xf numFmtId="0" fontId="15" fillId="0" borderId="20" xfId="0" quotePrefix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3" xfId="0" quotePrefix="1" applyFont="1" applyBorder="1" applyAlignment="1">
      <alignment horizontal="center" vertical="center"/>
    </xf>
    <xf numFmtId="0" fontId="15" fillId="0" borderId="22" xfId="0" quotePrefix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164" fontId="0" fillId="0" borderId="0" xfId="1" applyNumberFormat="1" applyFont="1" applyBorder="1"/>
    <xf numFmtId="164" fontId="0" fillId="0" borderId="0" xfId="1" quotePrefix="1" applyNumberFormat="1" applyFont="1" applyBorder="1"/>
    <xf numFmtId="164" fontId="0" fillId="0" borderId="1" xfId="1" applyNumberFormat="1" applyFont="1" applyBorder="1"/>
    <xf numFmtId="0" fontId="20" fillId="0" borderId="1" xfId="0" applyFont="1" applyBorder="1" applyAlignment="1">
      <alignment horizontal="center"/>
    </xf>
    <xf numFmtId="164" fontId="2" fillId="0" borderId="1" xfId="1" applyNumberFormat="1" applyFont="1" applyBorder="1"/>
    <xf numFmtId="0" fontId="2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Border="1"/>
    <xf numFmtId="0" fontId="0" fillId="0" borderId="0" xfId="1" applyNumberFormat="1" applyFont="1" applyBorder="1"/>
    <xf numFmtId="0" fontId="0" fillId="0" borderId="0" xfId="0" applyNumberForma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0" borderId="0" xfId="0" applyNumberFormat="1" applyFont="1"/>
    <xf numFmtId="0" fontId="3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3" fillId="6" borderId="11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7" borderId="0" xfId="0" applyFont="1" applyFill="1"/>
    <xf numFmtId="0" fontId="25" fillId="8" borderId="0" xfId="0" applyFont="1" applyFill="1" applyProtection="1">
      <protection locked="0"/>
    </xf>
    <xf numFmtId="164" fontId="25" fillId="8" borderId="0" xfId="0" applyNumberFormat="1" applyFont="1" applyFill="1" applyProtection="1">
      <protection locked="0"/>
    </xf>
    <xf numFmtId="9" fontId="25" fillId="9" borderId="0" xfId="1" applyNumberFormat="1" applyFont="1" applyFill="1" applyProtection="1">
      <protection locked="0"/>
    </xf>
    <xf numFmtId="164" fontId="25" fillId="9" borderId="0" xfId="1" applyNumberFormat="1" applyFont="1" applyFill="1" applyProtection="1">
      <protection locked="0"/>
    </xf>
    <xf numFmtId="0" fontId="25" fillId="10" borderId="0" xfId="0" applyFont="1" applyFill="1" applyProtection="1">
      <protection locked="0"/>
    </xf>
    <xf numFmtId="164" fontId="25" fillId="10" borderId="0" xfId="1" applyNumberFormat="1" applyFont="1" applyFill="1" applyProtection="1">
      <protection locked="0"/>
    </xf>
    <xf numFmtId="0" fontId="25" fillId="11" borderId="1" xfId="0" applyFont="1" applyFill="1" applyBorder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5" fillId="0" borderId="0" xfId="0" applyFont="1" applyFill="1" applyProtection="1">
      <protection locked="0"/>
    </xf>
    <xf numFmtId="164" fontId="25" fillId="0" borderId="0" xfId="1" applyNumberFormat="1" applyFont="1" applyFill="1" applyProtection="1">
      <protection locked="0"/>
    </xf>
    <xf numFmtId="0" fontId="25" fillId="0" borderId="1" xfId="0" applyFont="1" applyBorder="1" applyAlignment="1" applyProtection="1">
      <alignment horizontal="center"/>
      <protection locked="0"/>
    </xf>
    <xf numFmtId="164" fontId="25" fillId="0" borderId="0" xfId="1" applyNumberFormat="1" applyFont="1" applyProtection="1">
      <protection locked="0"/>
    </xf>
    <xf numFmtId="0" fontId="25" fillId="0" borderId="1" xfId="0" applyFont="1" applyFill="1" applyBorder="1" applyAlignment="1" applyProtection="1">
      <alignment horizontal="center"/>
      <protection locked="0"/>
    </xf>
    <xf numFmtId="0" fontId="25" fillId="7" borderId="0" xfId="0" applyFont="1" applyFill="1" applyProtection="1">
      <protection locked="0"/>
    </xf>
    <xf numFmtId="164" fontId="25" fillId="12" borderId="1" xfId="1" applyNumberFormat="1" applyFont="1" applyFill="1" applyBorder="1" applyAlignment="1" applyProtection="1">
      <alignment horizontal="center"/>
      <protection locked="0"/>
    </xf>
    <xf numFmtId="164" fontId="25" fillId="13" borderId="1" xfId="1" applyNumberFormat="1" applyFont="1" applyFill="1" applyBorder="1" applyAlignment="1" applyProtection="1">
      <alignment horizontal="center"/>
      <protection locked="0"/>
    </xf>
    <xf numFmtId="0" fontId="25" fillId="13" borderId="1" xfId="0" applyFont="1" applyFill="1" applyBorder="1" applyAlignment="1" applyProtection="1">
      <alignment horizontal="center"/>
      <protection locked="0"/>
    </xf>
    <xf numFmtId="164" fontId="25" fillId="14" borderId="1" xfId="1" applyNumberFormat="1" applyFont="1" applyFill="1" applyBorder="1" applyAlignment="1" applyProtection="1">
      <alignment horizontal="center"/>
      <protection locked="0"/>
    </xf>
    <xf numFmtId="9" fontId="25" fillId="15" borderId="1" xfId="1" applyFont="1" applyFill="1" applyBorder="1" applyAlignment="1" applyProtection="1">
      <alignment horizontal="center"/>
      <protection locked="0"/>
    </xf>
    <xf numFmtId="164" fontId="25" fillId="15" borderId="1" xfId="1" applyNumberFormat="1" applyFont="1" applyFill="1" applyBorder="1" applyAlignment="1" applyProtection="1">
      <alignment horizontal="center"/>
      <protection locked="0"/>
    </xf>
    <xf numFmtId="0" fontId="25" fillId="5" borderId="1" xfId="1" applyNumberFormat="1" applyFont="1" applyFill="1" applyBorder="1" applyAlignment="1" applyProtection="1">
      <alignment horizontal="center"/>
      <protection locked="0"/>
    </xf>
    <xf numFmtId="164" fontId="25" fillId="16" borderId="1" xfId="0" applyNumberFormat="1" applyFont="1" applyFill="1" applyBorder="1" applyAlignment="1" applyProtection="1">
      <alignment horizontal="center"/>
      <protection locked="0"/>
    </xf>
    <xf numFmtId="164" fontId="25" fillId="16" borderId="1" xfId="1" applyNumberFormat="1" applyFont="1" applyFill="1" applyBorder="1" applyAlignment="1" applyProtection="1">
      <alignment horizontal="center"/>
      <protection locked="0"/>
    </xf>
    <xf numFmtId="164" fontId="25" fillId="17" borderId="1" xfId="1" applyNumberFormat="1" applyFont="1" applyFill="1" applyBorder="1" applyAlignment="1" applyProtection="1">
      <alignment horizontal="center"/>
      <protection locked="0"/>
    </xf>
    <xf numFmtId="0" fontId="25" fillId="18" borderId="1" xfId="0" applyFont="1" applyFill="1" applyBorder="1" applyAlignment="1" applyProtection="1">
      <alignment horizontal="center"/>
      <protection locked="0"/>
    </xf>
    <xf numFmtId="0" fontId="25" fillId="19" borderId="1" xfId="0" applyFont="1" applyFill="1" applyBorder="1" applyAlignment="1" applyProtection="1">
      <alignment horizontal="center"/>
      <protection locked="0"/>
    </xf>
    <xf numFmtId="0" fontId="25" fillId="20" borderId="1" xfId="0" applyFont="1" applyFill="1" applyBorder="1" applyAlignment="1" applyProtection="1">
      <alignment horizontal="center"/>
      <protection locked="0"/>
    </xf>
    <xf numFmtId="0" fontId="25" fillId="7" borderId="1" xfId="0" applyFont="1" applyFill="1" applyBorder="1" applyAlignment="1" applyProtection="1">
      <alignment horizontal="center"/>
      <protection locked="0"/>
    </xf>
    <xf numFmtId="0" fontId="25" fillId="7" borderId="1" xfId="0" applyFont="1" applyFill="1" applyBorder="1" applyAlignment="1" applyProtection="1">
      <alignment horizontal="center"/>
    </xf>
    <xf numFmtId="0" fontId="25" fillId="4" borderId="1" xfId="0" applyFont="1" applyFill="1" applyBorder="1" applyAlignment="1" applyProtection="1">
      <alignment horizontal="center"/>
      <protection locked="0"/>
    </xf>
    <xf numFmtId="0" fontId="25" fillId="21" borderId="1" xfId="0" applyFont="1" applyFill="1" applyBorder="1" applyAlignment="1" applyProtection="1">
      <alignment horizontal="center"/>
      <protection locked="0"/>
    </xf>
    <xf numFmtId="164" fontId="25" fillId="12" borderId="24" xfId="1" applyNumberFormat="1" applyFont="1" applyFill="1" applyBorder="1" applyAlignment="1" applyProtection="1">
      <alignment horizontal="center"/>
      <protection locked="0"/>
    </xf>
    <xf numFmtId="164" fontId="25" fillId="13" borderId="24" xfId="1" applyNumberFormat="1" applyFont="1" applyFill="1" applyBorder="1" applyAlignment="1" applyProtection="1">
      <alignment horizontal="center"/>
      <protection locked="0"/>
    </xf>
    <xf numFmtId="0" fontId="25" fillId="13" borderId="24" xfId="0" applyFont="1" applyFill="1" applyBorder="1" applyAlignment="1" applyProtection="1">
      <alignment horizontal="center"/>
      <protection locked="0"/>
    </xf>
    <xf numFmtId="164" fontId="25" fillId="14" borderId="24" xfId="1" applyNumberFormat="1" applyFont="1" applyFill="1" applyBorder="1" applyAlignment="1" applyProtection="1">
      <alignment horizontal="center"/>
      <protection locked="0"/>
    </xf>
    <xf numFmtId="0" fontId="25" fillId="0" borderId="24" xfId="0" applyFont="1" applyBorder="1" applyAlignment="1" applyProtection="1">
      <alignment horizontal="center"/>
      <protection locked="0"/>
    </xf>
    <xf numFmtId="9" fontId="25" fillId="15" borderId="24" xfId="1" applyFont="1" applyFill="1" applyBorder="1" applyAlignment="1" applyProtection="1">
      <alignment horizontal="center"/>
      <protection locked="0"/>
    </xf>
    <xf numFmtId="164" fontId="25" fillId="15" borderId="24" xfId="1" applyNumberFormat="1" applyFont="1" applyFill="1" applyBorder="1" applyAlignment="1" applyProtection="1">
      <alignment horizontal="center"/>
      <protection locked="0"/>
    </xf>
    <xf numFmtId="164" fontId="25" fillId="16" borderId="24" xfId="0" applyNumberFormat="1" applyFont="1" applyFill="1" applyBorder="1" applyAlignment="1" applyProtection="1">
      <alignment horizontal="center"/>
      <protection locked="0"/>
    </xf>
    <xf numFmtId="164" fontId="25" fillId="16" borderId="24" xfId="1" applyNumberFormat="1" applyFont="1" applyFill="1" applyBorder="1" applyAlignment="1" applyProtection="1">
      <alignment horizontal="center"/>
      <protection locked="0"/>
    </xf>
    <xf numFmtId="164" fontId="25" fillId="17" borderId="24" xfId="1" applyNumberFormat="1" applyFont="1" applyFill="1" applyBorder="1" applyAlignment="1" applyProtection="1">
      <alignment horizontal="center"/>
      <protection locked="0"/>
    </xf>
    <xf numFmtId="0" fontId="25" fillId="18" borderId="24" xfId="0" applyFont="1" applyFill="1" applyBorder="1" applyAlignment="1" applyProtection="1">
      <alignment horizontal="center"/>
      <protection locked="0"/>
    </xf>
    <xf numFmtId="0" fontId="25" fillId="19" borderId="24" xfId="0" applyFont="1" applyFill="1" applyBorder="1" applyAlignment="1" applyProtection="1">
      <alignment horizontal="center"/>
      <protection locked="0"/>
    </xf>
    <xf numFmtId="0" fontId="25" fillId="20" borderId="24" xfId="0" applyFont="1" applyFill="1" applyBorder="1" applyAlignment="1" applyProtection="1">
      <alignment horizontal="center"/>
      <protection locked="0"/>
    </xf>
    <xf numFmtId="0" fontId="25" fillId="7" borderId="24" xfId="0" applyFont="1" applyFill="1" applyBorder="1" applyAlignment="1" applyProtection="1">
      <alignment horizontal="center"/>
      <protection locked="0"/>
    </xf>
    <xf numFmtId="0" fontId="25" fillId="7" borderId="24" xfId="0" applyFont="1" applyFill="1" applyBorder="1" applyAlignment="1" applyProtection="1">
      <alignment horizontal="center"/>
    </xf>
    <xf numFmtId="0" fontId="25" fillId="4" borderId="24" xfId="0" applyFont="1" applyFill="1" applyBorder="1" applyAlignment="1" applyProtection="1">
      <alignment horizontal="center"/>
      <protection locked="0"/>
    </xf>
    <xf numFmtId="0" fontId="25" fillId="21" borderId="24" xfId="0" applyFont="1" applyFill="1" applyBorder="1" applyAlignment="1" applyProtection="1">
      <alignment horizontal="center"/>
      <protection locked="0"/>
    </xf>
    <xf numFmtId="0" fontId="25" fillId="0" borderId="32" xfId="0" applyFont="1" applyBorder="1" applyProtection="1">
      <protection locked="0"/>
    </xf>
    <xf numFmtId="164" fontId="25" fillId="12" borderId="17" xfId="1" applyNumberFormat="1" applyFont="1" applyFill="1" applyBorder="1" applyAlignment="1" applyProtection="1">
      <alignment horizontal="center"/>
      <protection locked="0"/>
    </xf>
    <xf numFmtId="164" fontId="25" fillId="13" borderId="17" xfId="1" applyNumberFormat="1" applyFont="1" applyFill="1" applyBorder="1" applyAlignment="1" applyProtection="1">
      <alignment horizontal="center"/>
      <protection locked="0"/>
    </xf>
    <xf numFmtId="0" fontId="25" fillId="13" borderId="17" xfId="0" applyFont="1" applyFill="1" applyBorder="1" applyAlignment="1" applyProtection="1">
      <alignment horizontal="center"/>
      <protection locked="0"/>
    </xf>
    <xf numFmtId="164" fontId="25" fillId="14" borderId="17" xfId="1" applyNumberFormat="1" applyFont="1" applyFill="1" applyBorder="1" applyAlignment="1" applyProtection="1">
      <alignment horizontal="center"/>
      <protection locked="0"/>
    </xf>
    <xf numFmtId="0" fontId="25" fillId="0" borderId="23" xfId="0" applyFont="1" applyBorder="1" applyAlignment="1" applyProtection="1">
      <alignment horizontal="center"/>
      <protection locked="0"/>
    </xf>
    <xf numFmtId="0" fontId="25" fillId="0" borderId="17" xfId="0" applyFont="1" applyBorder="1" applyAlignment="1" applyProtection="1">
      <alignment horizontal="center"/>
      <protection locked="0"/>
    </xf>
    <xf numFmtId="9" fontId="25" fillId="15" borderId="17" xfId="1" applyFont="1" applyFill="1" applyBorder="1" applyAlignment="1" applyProtection="1">
      <alignment horizontal="center"/>
      <protection locked="0"/>
    </xf>
    <xf numFmtId="164" fontId="25" fillId="15" borderId="17" xfId="1" applyNumberFormat="1" applyFont="1" applyFill="1" applyBorder="1" applyAlignment="1" applyProtection="1">
      <alignment horizontal="center"/>
      <protection locked="0"/>
    </xf>
    <xf numFmtId="164" fontId="25" fillId="9" borderId="17" xfId="0" applyNumberFormat="1" applyFont="1" applyFill="1" applyBorder="1" applyAlignment="1" applyProtection="1">
      <alignment horizontal="center"/>
      <protection locked="0"/>
    </xf>
    <xf numFmtId="164" fontId="25" fillId="16" borderId="17" xfId="0" applyNumberFormat="1" applyFont="1" applyFill="1" applyBorder="1" applyAlignment="1" applyProtection="1">
      <alignment horizontal="center"/>
      <protection locked="0"/>
    </xf>
    <xf numFmtId="164" fontId="25" fillId="16" borderId="17" xfId="1" applyNumberFormat="1" applyFont="1" applyFill="1" applyBorder="1" applyAlignment="1" applyProtection="1">
      <alignment horizontal="center"/>
      <protection locked="0"/>
    </xf>
    <xf numFmtId="164" fontId="25" fillId="17" borderId="17" xfId="1" applyNumberFormat="1" applyFont="1" applyFill="1" applyBorder="1" applyAlignment="1" applyProtection="1">
      <alignment horizontal="center"/>
      <protection locked="0"/>
    </xf>
    <xf numFmtId="0" fontId="25" fillId="18" borderId="17" xfId="0" applyFont="1" applyFill="1" applyBorder="1" applyAlignment="1" applyProtection="1">
      <alignment horizontal="center"/>
      <protection locked="0"/>
    </xf>
    <xf numFmtId="0" fontId="25" fillId="19" borderId="17" xfId="0" applyFont="1" applyFill="1" applyBorder="1" applyAlignment="1" applyProtection="1">
      <alignment horizontal="center"/>
      <protection locked="0"/>
    </xf>
    <xf numFmtId="0" fontId="25" fillId="20" borderId="17" xfId="0" applyFont="1" applyFill="1" applyBorder="1" applyAlignment="1" applyProtection="1">
      <alignment horizontal="center"/>
      <protection locked="0"/>
    </xf>
    <xf numFmtId="0" fontId="25" fillId="7" borderId="17" xfId="0" applyFont="1" applyFill="1" applyBorder="1" applyAlignment="1" applyProtection="1">
      <alignment horizontal="center"/>
      <protection locked="0"/>
    </xf>
    <xf numFmtId="0" fontId="25" fillId="7" borderId="17" xfId="0" applyFont="1" applyFill="1" applyBorder="1" applyAlignment="1" applyProtection="1">
      <alignment horizontal="center"/>
    </xf>
    <xf numFmtId="0" fontId="25" fillId="4" borderId="17" xfId="0" applyFont="1" applyFill="1" applyBorder="1" applyAlignment="1" applyProtection="1">
      <alignment horizontal="center"/>
      <protection locked="0"/>
    </xf>
    <xf numFmtId="0" fontId="25" fillId="21" borderId="17" xfId="0" applyFont="1" applyFill="1" applyBorder="1" applyAlignment="1" applyProtection="1">
      <alignment horizontal="center"/>
      <protection locked="0"/>
    </xf>
    <xf numFmtId="0" fontId="25" fillId="0" borderId="33" xfId="0" applyFont="1" applyBorder="1" applyProtection="1">
      <protection locked="0"/>
    </xf>
    <xf numFmtId="164" fontId="25" fillId="12" borderId="18" xfId="1" applyNumberFormat="1" applyFont="1" applyFill="1" applyBorder="1" applyAlignment="1" applyProtection="1">
      <alignment horizontal="center"/>
      <protection locked="0"/>
    </xf>
    <xf numFmtId="164" fontId="25" fillId="13" borderId="18" xfId="1" applyNumberFormat="1" applyFont="1" applyFill="1" applyBorder="1" applyAlignment="1" applyProtection="1">
      <alignment horizontal="center"/>
      <protection locked="0"/>
    </xf>
    <xf numFmtId="0" fontId="25" fillId="13" borderId="18" xfId="0" applyFont="1" applyFill="1" applyBorder="1" applyAlignment="1" applyProtection="1">
      <alignment horizontal="center"/>
      <protection locked="0"/>
    </xf>
    <xf numFmtId="164" fontId="25" fillId="14" borderId="18" xfId="1" applyNumberFormat="1" applyFont="1" applyFill="1" applyBorder="1" applyAlignment="1" applyProtection="1">
      <alignment horizontal="center"/>
      <protection locked="0"/>
    </xf>
    <xf numFmtId="0" fontId="25" fillId="0" borderId="18" xfId="0" applyFont="1" applyBorder="1" applyAlignment="1" applyProtection="1">
      <alignment horizontal="center"/>
      <protection locked="0"/>
    </xf>
    <xf numFmtId="9" fontId="25" fillId="15" borderId="18" xfId="1" applyFont="1" applyFill="1" applyBorder="1" applyAlignment="1" applyProtection="1">
      <alignment horizontal="center"/>
      <protection locked="0"/>
    </xf>
    <xf numFmtId="164" fontId="25" fillId="15" borderId="18" xfId="1" applyNumberFormat="1" applyFont="1" applyFill="1" applyBorder="1" applyAlignment="1" applyProtection="1">
      <alignment horizontal="center"/>
      <protection locked="0"/>
    </xf>
    <xf numFmtId="164" fontId="25" fillId="9" borderId="18" xfId="0" applyNumberFormat="1" applyFont="1" applyFill="1" applyBorder="1" applyAlignment="1" applyProtection="1">
      <alignment horizontal="center"/>
      <protection locked="0"/>
    </xf>
    <xf numFmtId="164" fontId="25" fillId="16" borderId="18" xfId="0" applyNumberFormat="1" applyFont="1" applyFill="1" applyBorder="1" applyAlignment="1" applyProtection="1">
      <alignment horizontal="center"/>
      <protection locked="0"/>
    </xf>
    <xf numFmtId="164" fontId="25" fillId="16" borderId="18" xfId="1" applyNumberFormat="1" applyFont="1" applyFill="1" applyBorder="1" applyAlignment="1" applyProtection="1">
      <alignment horizontal="center"/>
      <protection locked="0"/>
    </xf>
    <xf numFmtId="164" fontId="25" fillId="17" borderId="18" xfId="1" applyNumberFormat="1" applyFont="1" applyFill="1" applyBorder="1" applyAlignment="1" applyProtection="1">
      <alignment horizontal="center"/>
      <protection locked="0"/>
    </xf>
    <xf numFmtId="0" fontId="25" fillId="18" borderId="18" xfId="0" applyFont="1" applyFill="1" applyBorder="1" applyAlignment="1" applyProtection="1">
      <alignment horizontal="center"/>
      <protection locked="0"/>
    </xf>
    <xf numFmtId="0" fontId="25" fillId="19" borderId="18" xfId="0" applyFont="1" applyFill="1" applyBorder="1" applyAlignment="1" applyProtection="1">
      <alignment horizontal="center"/>
      <protection locked="0"/>
    </xf>
    <xf numFmtId="0" fontId="25" fillId="20" borderId="18" xfId="0" applyFont="1" applyFill="1" applyBorder="1" applyAlignment="1" applyProtection="1">
      <alignment horizontal="center"/>
      <protection locked="0"/>
    </xf>
    <xf numFmtId="0" fontId="25" fillId="7" borderId="18" xfId="0" applyFont="1" applyFill="1" applyBorder="1" applyAlignment="1" applyProtection="1">
      <alignment horizontal="center"/>
      <protection locked="0"/>
    </xf>
    <xf numFmtId="0" fontId="25" fillId="7" borderId="18" xfId="0" applyFont="1" applyFill="1" applyBorder="1" applyAlignment="1" applyProtection="1">
      <alignment horizontal="center"/>
    </xf>
    <xf numFmtId="0" fontId="25" fillId="4" borderId="18" xfId="0" applyFont="1" applyFill="1" applyBorder="1" applyAlignment="1" applyProtection="1">
      <alignment horizontal="center"/>
      <protection locked="0"/>
    </xf>
    <xf numFmtId="0" fontId="25" fillId="21" borderId="18" xfId="0" applyFont="1" applyFill="1" applyBorder="1" applyAlignment="1" applyProtection="1">
      <alignment horizontal="center"/>
      <protection locked="0"/>
    </xf>
    <xf numFmtId="164" fontId="25" fillId="12" borderId="23" xfId="1" applyNumberFormat="1" applyFont="1" applyFill="1" applyBorder="1" applyAlignment="1" applyProtection="1">
      <alignment horizontal="center"/>
      <protection locked="0"/>
    </xf>
    <xf numFmtId="164" fontId="25" fillId="13" borderId="23" xfId="1" applyNumberFormat="1" applyFont="1" applyFill="1" applyBorder="1" applyAlignment="1" applyProtection="1">
      <alignment horizontal="center"/>
      <protection locked="0"/>
    </xf>
    <xf numFmtId="0" fontId="25" fillId="13" borderId="23" xfId="0" applyFont="1" applyFill="1" applyBorder="1" applyAlignment="1" applyProtection="1">
      <alignment horizontal="center"/>
      <protection locked="0"/>
    </xf>
    <xf numFmtId="164" fontId="25" fillId="14" borderId="23" xfId="1" applyNumberFormat="1" applyFont="1" applyFill="1" applyBorder="1" applyAlignment="1" applyProtection="1">
      <alignment horizontal="center"/>
      <protection locked="0"/>
    </xf>
    <xf numFmtId="9" fontId="25" fillId="15" borderId="23" xfId="1" applyFont="1" applyFill="1" applyBorder="1" applyAlignment="1" applyProtection="1">
      <alignment horizontal="center"/>
      <protection locked="0"/>
    </xf>
    <xf numFmtId="164" fontId="25" fillId="15" borderId="23" xfId="1" applyNumberFormat="1" applyFont="1" applyFill="1" applyBorder="1" applyAlignment="1" applyProtection="1">
      <alignment horizontal="center"/>
      <protection locked="0"/>
    </xf>
    <xf numFmtId="164" fontId="25" fillId="16" borderId="23" xfId="0" applyNumberFormat="1" applyFont="1" applyFill="1" applyBorder="1" applyAlignment="1" applyProtection="1">
      <alignment horizontal="center"/>
      <protection locked="0"/>
    </xf>
    <xf numFmtId="164" fontId="25" fillId="16" borderId="23" xfId="1" applyNumberFormat="1" applyFont="1" applyFill="1" applyBorder="1" applyAlignment="1" applyProtection="1">
      <alignment horizontal="center"/>
      <protection locked="0"/>
    </xf>
    <xf numFmtId="164" fontId="25" fillId="17" borderId="23" xfId="1" applyNumberFormat="1" applyFont="1" applyFill="1" applyBorder="1" applyAlignment="1" applyProtection="1">
      <alignment horizontal="center"/>
      <protection locked="0"/>
    </xf>
    <xf numFmtId="0" fontId="25" fillId="18" borderId="23" xfId="0" applyFont="1" applyFill="1" applyBorder="1" applyAlignment="1" applyProtection="1">
      <alignment horizontal="center"/>
      <protection locked="0"/>
    </xf>
    <xf numFmtId="0" fontId="25" fillId="19" borderId="23" xfId="0" applyFont="1" applyFill="1" applyBorder="1" applyAlignment="1" applyProtection="1">
      <alignment horizontal="center"/>
      <protection locked="0"/>
    </xf>
    <xf numFmtId="0" fontId="25" fillId="20" borderId="23" xfId="0" applyFont="1" applyFill="1" applyBorder="1" applyAlignment="1" applyProtection="1">
      <alignment horizontal="center"/>
      <protection locked="0"/>
    </xf>
    <xf numFmtId="0" fontId="25" fillId="7" borderId="23" xfId="0" applyFont="1" applyFill="1" applyBorder="1" applyAlignment="1" applyProtection="1">
      <alignment horizontal="center"/>
      <protection locked="0"/>
    </xf>
    <xf numFmtId="0" fontId="25" fillId="7" borderId="23" xfId="0" applyFont="1" applyFill="1" applyBorder="1" applyAlignment="1" applyProtection="1">
      <alignment horizontal="center"/>
    </xf>
    <xf numFmtId="0" fontId="25" fillId="4" borderId="23" xfId="0" applyFont="1" applyFill="1" applyBorder="1" applyAlignment="1" applyProtection="1">
      <alignment horizontal="center"/>
      <protection locked="0"/>
    </xf>
    <xf numFmtId="0" fontId="25" fillId="21" borderId="23" xfId="0" applyFont="1" applyFill="1" applyBorder="1" applyAlignment="1" applyProtection="1">
      <alignment horizontal="center"/>
      <protection locked="0"/>
    </xf>
    <xf numFmtId="164" fontId="25" fillId="9" borderId="1" xfId="0" applyNumberFormat="1" applyFont="1" applyFill="1" applyBorder="1" applyAlignment="1" applyProtection="1">
      <alignment horizontal="center"/>
      <protection locked="0"/>
    </xf>
    <xf numFmtId="164" fontId="25" fillId="10" borderId="1" xfId="1" applyNumberFormat="1" applyFont="1" applyFill="1" applyBorder="1" applyAlignment="1" applyProtection="1">
      <alignment horizontal="center"/>
      <protection locked="0"/>
    </xf>
    <xf numFmtId="0" fontId="25" fillId="10" borderId="1" xfId="0" applyFont="1" applyFill="1" applyBorder="1" applyAlignment="1" applyProtection="1">
      <alignment horizontal="center"/>
      <protection locked="0"/>
    </xf>
    <xf numFmtId="0" fontId="27" fillId="13" borderId="1" xfId="0" applyFont="1" applyFill="1" applyBorder="1" applyAlignment="1" applyProtection="1">
      <alignment vertical="top" wrapText="1"/>
      <protection locked="0"/>
    </xf>
    <xf numFmtId="0" fontId="29" fillId="14" borderId="1" xfId="0" applyFont="1" applyFill="1" applyBorder="1" applyAlignment="1" applyProtection="1">
      <alignment wrapText="1"/>
      <protection locked="0"/>
    </xf>
    <xf numFmtId="0" fontId="29" fillId="14" borderId="1" xfId="0" applyFont="1" applyFill="1" applyBorder="1" applyAlignment="1" applyProtection="1">
      <alignment vertical="top" wrapText="1"/>
      <protection locked="0"/>
    </xf>
    <xf numFmtId="0" fontId="29" fillId="5" borderId="1" xfId="0" applyFont="1" applyFill="1" applyBorder="1" applyAlignment="1" applyProtection="1">
      <alignment wrapText="1"/>
      <protection locked="0"/>
    </xf>
    <xf numFmtId="0" fontId="29" fillId="0" borderId="1" xfId="0" applyFont="1" applyBorder="1" applyAlignment="1" applyProtection="1">
      <alignment wrapText="1"/>
      <protection locked="0"/>
    </xf>
    <xf numFmtId="0" fontId="29" fillId="0" borderId="1" xfId="0" applyFont="1" applyBorder="1" applyAlignment="1" applyProtection="1">
      <alignment vertical="top" wrapText="1"/>
      <protection locked="0"/>
    </xf>
    <xf numFmtId="0" fontId="29" fillId="15" borderId="1" xfId="0" applyFont="1" applyFill="1" applyBorder="1" applyAlignment="1" applyProtection="1">
      <alignment wrapText="1"/>
      <protection locked="0"/>
    </xf>
    <xf numFmtId="0" fontId="29" fillId="15" borderId="1" xfId="0" applyFont="1" applyFill="1" applyBorder="1" applyAlignment="1" applyProtection="1">
      <alignment vertical="top" wrapText="1"/>
      <protection locked="0"/>
    </xf>
    <xf numFmtId="0" fontId="27" fillId="16" borderId="1" xfId="0" applyFont="1" applyFill="1" applyBorder="1" applyAlignment="1" applyProtection="1">
      <alignment vertical="top" wrapText="1"/>
      <protection locked="0"/>
    </xf>
    <xf numFmtId="0" fontId="27" fillId="17" borderId="1" xfId="0" applyFont="1" applyFill="1" applyBorder="1" applyAlignment="1" applyProtection="1">
      <alignment vertical="top" wrapText="1"/>
      <protection locked="0"/>
    </xf>
    <xf numFmtId="0" fontId="31" fillId="0" borderId="0" xfId="0" applyFont="1" applyAlignment="1" applyProtection="1">
      <protection locked="0"/>
    </xf>
    <xf numFmtId="0" fontId="32" fillId="17" borderId="1" xfId="0" applyFont="1" applyFill="1" applyBorder="1" applyProtection="1">
      <protection locked="0"/>
    </xf>
    <xf numFmtId="0" fontId="32" fillId="0" borderId="0" xfId="0" applyFont="1" applyProtection="1"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5" fillId="0" borderId="9" xfId="0" applyFont="1" applyBorder="1" applyAlignment="1" applyProtection="1">
      <alignment horizontal="center"/>
      <protection locked="0"/>
    </xf>
    <xf numFmtId="0" fontId="25" fillId="0" borderId="26" xfId="0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/>
      <protection locked="0"/>
    </xf>
    <xf numFmtId="0" fontId="25" fillId="0" borderId="8" xfId="0" applyFont="1" applyBorder="1" applyAlignment="1" applyProtection="1">
      <alignment horizontal="center"/>
      <protection locked="0"/>
    </xf>
    <xf numFmtId="0" fontId="25" fillId="0" borderId="29" xfId="0" applyFont="1" applyBorder="1" applyAlignment="1" applyProtection="1">
      <alignment horizontal="center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27" fillId="0" borderId="39" xfId="0" applyFont="1" applyBorder="1" applyAlignment="1" applyProtection="1">
      <alignment horizontal="center" vertical="center" wrapText="1"/>
      <protection locked="0"/>
    </xf>
    <xf numFmtId="0" fontId="25" fillId="0" borderId="41" xfId="0" applyFont="1" applyBorder="1" applyAlignment="1" applyProtection="1">
      <alignment horizontal="center" vertical="center"/>
      <protection locked="0"/>
    </xf>
    <xf numFmtId="0" fontId="25" fillId="10" borderId="41" xfId="0" applyFont="1" applyFill="1" applyBorder="1" applyAlignment="1" applyProtection="1">
      <alignment horizontal="center" vertical="center"/>
      <protection locked="0"/>
    </xf>
    <xf numFmtId="9" fontId="25" fillId="9" borderId="41" xfId="1" applyNumberFormat="1" applyFont="1" applyFill="1" applyBorder="1" applyAlignment="1" applyProtection="1">
      <alignment horizontal="center" vertical="center"/>
      <protection locked="0"/>
    </xf>
    <xf numFmtId="0" fontId="25" fillId="8" borderId="43" xfId="0" applyFont="1" applyFill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vertical="top" wrapText="1"/>
      <protection locked="0"/>
    </xf>
    <xf numFmtId="0" fontId="27" fillId="0" borderId="1" xfId="0" applyFont="1" applyBorder="1" applyAlignment="1" applyProtection="1">
      <alignment vertical="top" wrapText="1"/>
      <protection locked="0"/>
    </xf>
    <xf numFmtId="0" fontId="27" fillId="7" borderId="1" xfId="0" applyFont="1" applyFill="1" applyBorder="1" applyAlignment="1" applyProtection="1">
      <alignment vertical="top" wrapText="1"/>
      <protection locked="0"/>
    </xf>
    <xf numFmtId="0" fontId="27" fillId="4" borderId="1" xfId="0" applyFont="1" applyFill="1" applyBorder="1" applyAlignment="1" applyProtection="1">
      <alignment vertical="top" wrapText="1"/>
      <protection locked="0"/>
    </xf>
    <xf numFmtId="0" fontId="27" fillId="23" borderId="1" xfId="0" applyFont="1" applyFill="1" applyBorder="1" applyAlignment="1" applyProtection="1">
      <alignment vertical="top" wrapText="1"/>
      <protection locked="0"/>
    </xf>
    <xf numFmtId="0" fontId="27" fillId="18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Fill="1" applyBorder="1" applyAlignment="1" applyProtection="1">
      <alignment vertical="top" wrapText="1"/>
      <protection locked="0"/>
    </xf>
    <xf numFmtId="0" fontId="27" fillId="22" borderId="1" xfId="0" applyFont="1" applyFill="1" applyBorder="1" applyAlignment="1" applyProtection="1">
      <alignment vertical="top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2" fillId="22" borderId="15" xfId="0" applyFont="1" applyFill="1" applyBorder="1" applyAlignment="1">
      <alignment horizontal="center"/>
    </xf>
    <xf numFmtId="9" fontId="3" fillId="0" borderId="2" xfId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3" fillId="0" borderId="4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27" fillId="0" borderId="40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42" xfId="0" applyFont="1" applyBorder="1" applyAlignment="1" applyProtection="1">
      <alignment horizontal="center" vertical="center"/>
      <protection locked="0"/>
    </xf>
    <xf numFmtId="0" fontId="32" fillId="13" borderId="35" xfId="0" applyFont="1" applyFill="1" applyBorder="1" applyAlignment="1" applyProtection="1">
      <alignment horizontal="center"/>
      <protection locked="0"/>
    </xf>
    <xf numFmtId="0" fontId="32" fillId="13" borderId="34" xfId="0" applyFont="1" applyFill="1" applyBorder="1" applyAlignment="1" applyProtection="1">
      <alignment horizontal="center"/>
      <protection locked="0"/>
    </xf>
    <xf numFmtId="0" fontId="32" fillId="13" borderId="9" xfId="0" applyFont="1" applyFill="1" applyBorder="1" applyAlignment="1" applyProtection="1">
      <alignment horizontal="center"/>
      <protection locked="0"/>
    </xf>
    <xf numFmtId="0" fontId="32" fillId="16" borderId="35" xfId="0" applyFont="1" applyFill="1" applyBorder="1" applyAlignment="1" applyProtection="1">
      <alignment horizontal="center"/>
      <protection locked="0"/>
    </xf>
    <xf numFmtId="0" fontId="32" fillId="16" borderId="34" xfId="0" applyFont="1" applyFill="1" applyBorder="1" applyAlignment="1" applyProtection="1">
      <alignment horizontal="center"/>
      <protection locked="0"/>
    </xf>
    <xf numFmtId="0" fontId="32" fillId="16" borderId="9" xfId="0" applyFont="1" applyFill="1" applyBorder="1" applyAlignment="1" applyProtection="1">
      <alignment horizontal="center"/>
      <protection locked="0"/>
    </xf>
    <xf numFmtId="0" fontId="33" fillId="15" borderId="35" xfId="0" applyFont="1" applyFill="1" applyBorder="1" applyAlignment="1" applyProtection="1">
      <alignment horizontal="center"/>
      <protection locked="0"/>
    </xf>
    <xf numFmtId="0" fontId="33" fillId="15" borderId="34" xfId="0" applyFont="1" applyFill="1" applyBorder="1" applyAlignment="1" applyProtection="1">
      <alignment horizontal="center"/>
      <protection locked="0"/>
    </xf>
    <xf numFmtId="0" fontId="33" fillId="15" borderId="9" xfId="0" applyFont="1" applyFill="1" applyBorder="1" applyAlignment="1" applyProtection="1">
      <alignment horizontal="center"/>
      <protection locked="0"/>
    </xf>
    <xf numFmtId="0" fontId="33" fillId="14" borderId="35" xfId="0" applyFont="1" applyFill="1" applyBorder="1" applyAlignment="1" applyProtection="1">
      <alignment horizontal="center"/>
      <protection locked="0"/>
    </xf>
    <xf numFmtId="0" fontId="33" fillId="14" borderId="34" xfId="0" applyFont="1" applyFill="1" applyBorder="1" applyAlignment="1" applyProtection="1">
      <alignment horizontal="center"/>
      <protection locked="0"/>
    </xf>
    <xf numFmtId="0" fontId="33" fillId="14" borderId="9" xfId="0" applyFont="1" applyFill="1" applyBorder="1" applyAlignment="1" applyProtection="1">
      <alignment horizontal="center"/>
      <protection locked="0"/>
    </xf>
    <xf numFmtId="0" fontId="32" fillId="0" borderId="37" xfId="0" applyFont="1" applyBorder="1" applyAlignment="1" applyProtection="1">
      <alignment horizontal="center"/>
      <protection locked="0"/>
    </xf>
    <xf numFmtId="0" fontId="32" fillId="0" borderId="10" xfId="0" applyFont="1" applyBorder="1" applyAlignment="1" applyProtection="1">
      <alignment horizontal="center"/>
      <protection locked="0"/>
    </xf>
    <xf numFmtId="0" fontId="32" fillId="7" borderId="36" xfId="0" applyFont="1" applyFill="1" applyBorder="1" applyAlignment="1" applyProtection="1">
      <alignment horizontal="center"/>
      <protection locked="0"/>
    </xf>
    <xf numFmtId="0" fontId="32" fillId="7" borderId="10" xfId="0" applyFont="1" applyFill="1" applyBorder="1" applyAlignment="1" applyProtection="1">
      <alignment horizontal="center"/>
      <protection locked="0"/>
    </xf>
    <xf numFmtId="0" fontId="32" fillId="4" borderId="36" xfId="0" applyFont="1" applyFill="1" applyBorder="1" applyAlignment="1" applyProtection="1">
      <alignment horizontal="center"/>
      <protection locked="0"/>
    </xf>
    <xf numFmtId="0" fontId="32" fillId="4" borderId="37" xfId="0" applyFont="1" applyFill="1" applyBorder="1" applyAlignment="1" applyProtection="1">
      <alignment horizontal="center"/>
      <protection locked="0"/>
    </xf>
    <xf numFmtId="0" fontId="32" fillId="4" borderId="10" xfId="0" applyFont="1" applyFill="1" applyBorder="1" applyAlignment="1" applyProtection="1">
      <alignment horizontal="center"/>
      <protection locked="0"/>
    </xf>
    <xf numFmtId="0" fontId="32" fillId="18" borderId="35" xfId="0" applyFont="1" applyFill="1" applyBorder="1" applyAlignment="1" applyProtection="1">
      <alignment horizontal="center"/>
      <protection locked="0"/>
    </xf>
    <xf numFmtId="0" fontId="32" fillId="18" borderId="34" xfId="0" applyFont="1" applyFill="1" applyBorder="1" applyAlignment="1" applyProtection="1">
      <alignment horizontal="center"/>
      <protection locked="0"/>
    </xf>
    <xf numFmtId="0" fontId="32" fillId="18" borderId="9" xfId="0" applyFont="1" applyFill="1" applyBorder="1" applyAlignment="1" applyProtection="1">
      <alignment horizontal="center"/>
      <protection locked="0"/>
    </xf>
    <xf numFmtId="0" fontId="32" fillId="23" borderId="35" xfId="0" applyFont="1" applyFill="1" applyBorder="1" applyAlignment="1" applyProtection="1">
      <alignment horizontal="center"/>
      <protection locked="0"/>
    </xf>
    <xf numFmtId="0" fontId="32" fillId="23" borderId="34" xfId="0" applyFont="1" applyFill="1" applyBorder="1" applyAlignment="1" applyProtection="1">
      <alignment horizontal="center"/>
      <protection locked="0"/>
    </xf>
    <xf numFmtId="0" fontId="32" fillId="23" borderId="9" xfId="0" applyFont="1" applyFill="1" applyBorder="1" applyAlignment="1" applyProtection="1">
      <alignment horizontal="center"/>
      <protection locked="0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4" borderId="3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4.1 Occupancy Groups'!$B$72</c:f>
              <c:strCache>
                <c:ptCount val="1"/>
                <c:pt idx="0">
                  <c:v>2000-2002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'Chart 4.1 Occupancy Groups'!$A$73:$A$79</c:f>
              <c:strCache>
                <c:ptCount val="7"/>
                <c:pt idx="0">
                  <c:v>-%</c:v>
                </c:pt>
                <c:pt idx="1">
                  <c:v>0-9%</c:v>
                </c:pt>
                <c:pt idx="2">
                  <c:v>10-19%</c:v>
                </c:pt>
                <c:pt idx="3">
                  <c:v>20-29%</c:v>
                </c:pt>
                <c:pt idx="4">
                  <c:v>30-39%</c:v>
                </c:pt>
                <c:pt idx="5">
                  <c:v>40-49%</c:v>
                </c:pt>
                <c:pt idx="6">
                  <c:v>50%+</c:v>
                </c:pt>
              </c:strCache>
            </c:strRef>
          </c:cat>
          <c:val>
            <c:numRef>
              <c:f>'Chart 4.1 Occupancy Groups'!$B$73:$B$79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'Chart 4.1 Occupancy Groups'!$C$72</c:f>
              <c:strCache>
                <c:ptCount val="1"/>
                <c:pt idx="0">
                  <c:v>2002-2006</c:v>
                </c:pt>
              </c:strCache>
            </c:strRef>
          </c:tx>
          <c:spPr>
            <a:pattFill prst="dkVert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Pt>
            <c:idx val="1"/>
            <c:invertIfNegative val="0"/>
            <c:bubble3D val="0"/>
            <c:spPr>
              <a:pattFill prst="narHorz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cat>
            <c:strRef>
              <c:f>'Chart 4.1 Occupancy Groups'!$A$73:$A$79</c:f>
              <c:strCache>
                <c:ptCount val="7"/>
                <c:pt idx="0">
                  <c:v>-%</c:v>
                </c:pt>
                <c:pt idx="1">
                  <c:v>0-9%</c:v>
                </c:pt>
                <c:pt idx="2">
                  <c:v>10-19%</c:v>
                </c:pt>
                <c:pt idx="3">
                  <c:v>20-29%</c:v>
                </c:pt>
                <c:pt idx="4">
                  <c:v>30-39%</c:v>
                </c:pt>
                <c:pt idx="5">
                  <c:v>40-49%</c:v>
                </c:pt>
                <c:pt idx="6">
                  <c:v>50%+</c:v>
                </c:pt>
              </c:strCache>
            </c:strRef>
          </c:cat>
          <c:val>
            <c:numRef>
              <c:f>'Chart 4.1 Occupancy Groups'!$C$73:$C$79</c:f>
              <c:numCache>
                <c:formatCode>General</c:formatCode>
                <c:ptCount val="7"/>
                <c:pt idx="0">
                  <c:v>1</c:v>
                </c:pt>
                <c:pt idx="1">
                  <c:v>17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'Chart 4.1 Occupancy Groups'!$D$72</c:f>
              <c:strCache>
                <c:ptCount val="1"/>
                <c:pt idx="0">
                  <c:v>2006-2010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'Chart 4.1 Occupancy Groups'!$A$73:$A$79</c:f>
              <c:strCache>
                <c:ptCount val="7"/>
                <c:pt idx="0">
                  <c:v>-%</c:v>
                </c:pt>
                <c:pt idx="1">
                  <c:v>0-9%</c:v>
                </c:pt>
                <c:pt idx="2">
                  <c:v>10-19%</c:v>
                </c:pt>
                <c:pt idx="3">
                  <c:v>20-29%</c:v>
                </c:pt>
                <c:pt idx="4">
                  <c:v>30-39%</c:v>
                </c:pt>
                <c:pt idx="5">
                  <c:v>40-49%</c:v>
                </c:pt>
                <c:pt idx="6">
                  <c:v>50%+</c:v>
                </c:pt>
              </c:strCache>
            </c:strRef>
          </c:cat>
          <c:val>
            <c:numRef>
              <c:f>'Chart 4.1 Occupancy Groups'!$D$73:$D$79</c:f>
              <c:numCache>
                <c:formatCode>General</c:formatCode>
                <c:ptCount val="7"/>
                <c:pt idx="0">
                  <c:v>3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3632"/>
        <c:axId val="79415552"/>
      </c:barChart>
      <c:catAx>
        <c:axId val="7941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Arial" pitchFamily="34" charset="0"/>
                    <a:cs typeface="Arial" pitchFamily="34" charset="0"/>
                  </a:defRPr>
                </a:pPr>
                <a:r>
                  <a:rPr lang="en-US" sz="1100">
                    <a:latin typeface="Arial" pitchFamily="34" charset="0"/>
                    <a:cs typeface="Arial" pitchFamily="34" charset="0"/>
                  </a:rPr>
                  <a:t>% Change in Occupancy Groups </a:t>
                </a:r>
                <a:r>
                  <a:rPr lang="en-US" sz="1100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en-US" sz="110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415552"/>
        <c:crosses val="autoZero"/>
        <c:auto val="1"/>
        <c:lblAlgn val="ctr"/>
        <c:lblOffset val="100"/>
        <c:noMultiLvlLbl val="0"/>
      </c:catAx>
      <c:valAx>
        <c:axId val="79415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Arial" pitchFamily="34" charset="0"/>
                    <a:cs typeface="Arial" pitchFamily="34" charset="0"/>
                  </a:defRPr>
                </a:pPr>
                <a:r>
                  <a:rPr lang="en-US" sz="1100">
                    <a:latin typeface="Arial" pitchFamily="34" charset="0"/>
                    <a:cs typeface="Arial" pitchFamily="34" charset="0"/>
                  </a:rPr>
                  <a:t>#</a:t>
                </a:r>
                <a:r>
                  <a:rPr lang="en-US" sz="1100" baseline="0">
                    <a:latin typeface="Arial" pitchFamily="34" charset="0"/>
                    <a:cs typeface="Arial" pitchFamily="34" charset="0"/>
                  </a:rPr>
                  <a:t> of Colonias in % Change Group</a:t>
                </a:r>
                <a:endParaRPr lang="en-US" sz="110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41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60864429399239"/>
          <c:y val="0.40229716644222924"/>
          <c:w val="0.16632238964260973"/>
          <c:h val="0.21333214762618605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71</xdr:row>
      <xdr:rowOff>9275</xdr:rowOff>
    </xdr:from>
    <xdr:to>
      <xdr:col>14</xdr:col>
      <xdr:colOff>400050</xdr:colOff>
      <xdr:row>89</xdr:row>
      <xdr:rowOff>122465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W30"/>
  <sheetViews>
    <sheetView tabSelected="1" topLeftCell="C5" zoomScale="60" zoomScaleNormal="60" workbookViewId="0">
      <selection activeCell="F35" sqref="F35"/>
    </sheetView>
  </sheetViews>
  <sheetFormatPr defaultRowHeight="14.25" x14ac:dyDescent="0.2"/>
  <cols>
    <col min="1" max="1" width="81.5703125" style="234" customWidth="1"/>
    <col min="2" max="2" width="23.5703125" style="1" hidden="1" customWidth="1"/>
    <col min="3" max="3" width="23.5703125" style="1" customWidth="1"/>
    <col min="4" max="4" width="23.5703125" style="113" hidden="1" customWidth="1"/>
    <col min="5" max="5" width="23.5703125" style="1" hidden="1" customWidth="1"/>
    <col min="6" max="19" width="23.5703125" style="1" customWidth="1"/>
    <col min="20" max="21" width="23.5703125" style="113" customWidth="1"/>
    <col min="22" max="74" width="23.5703125" style="1" customWidth="1"/>
    <col min="75" max="75" width="37" style="1" customWidth="1"/>
    <col min="76" max="16384" width="9.140625" style="1"/>
  </cols>
  <sheetData>
    <row r="2" spans="1:75" s="230" customFormat="1" ht="65.25" customHeight="1" thickBot="1" x14ac:dyDescent="0.85">
      <c r="A2" s="233" t="s">
        <v>162</v>
      </c>
    </row>
    <row r="3" spans="1:75" s="232" customFormat="1" ht="27" thickBot="1" x14ac:dyDescent="0.45">
      <c r="A3" s="240" t="s">
        <v>163</v>
      </c>
      <c r="B3" s="285" t="s">
        <v>166</v>
      </c>
      <c r="C3" s="285"/>
      <c r="D3" s="285"/>
      <c r="E3" s="285"/>
      <c r="F3" s="285"/>
      <c r="G3" s="285"/>
      <c r="H3" s="286"/>
      <c r="I3" s="289" t="s">
        <v>169</v>
      </c>
      <c r="J3" s="290"/>
      <c r="K3" s="290"/>
      <c r="L3" s="290"/>
      <c r="M3" s="290"/>
      <c r="N3" s="290"/>
      <c r="O3" s="290"/>
      <c r="P3" s="290"/>
      <c r="Q3" s="290"/>
      <c r="R3" s="290"/>
      <c r="S3" s="291"/>
      <c r="T3" s="287" t="s">
        <v>161</v>
      </c>
      <c r="U3" s="288"/>
      <c r="V3" s="295" t="s">
        <v>170</v>
      </c>
      <c r="W3" s="296"/>
      <c r="X3" s="296"/>
      <c r="Y3" s="296"/>
      <c r="Z3" s="297"/>
      <c r="AA3" s="292" t="s">
        <v>171</v>
      </c>
      <c r="AB3" s="293"/>
      <c r="AC3" s="293"/>
      <c r="AD3" s="294"/>
      <c r="AE3" s="231" t="s">
        <v>172</v>
      </c>
      <c r="AF3" s="231"/>
      <c r="AG3" s="231"/>
      <c r="AH3" s="231"/>
      <c r="AI3" s="276" t="s">
        <v>173</v>
      </c>
      <c r="AJ3" s="277"/>
      <c r="AK3" s="277"/>
      <c r="AL3" s="278"/>
      <c r="AM3" s="279" t="s">
        <v>175</v>
      </c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1"/>
      <c r="BA3" s="282" t="s">
        <v>186</v>
      </c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4"/>
      <c r="BO3" s="273" t="s">
        <v>187</v>
      </c>
      <c r="BP3" s="274"/>
      <c r="BQ3" s="274"/>
      <c r="BR3" s="274"/>
      <c r="BS3" s="274"/>
      <c r="BT3" s="274"/>
      <c r="BU3" s="274"/>
      <c r="BV3" s="275"/>
      <c r="BW3" s="255" t="s">
        <v>188</v>
      </c>
    </row>
    <row r="4" spans="1:75" s="254" customFormat="1" ht="201.75" customHeight="1" x14ac:dyDescent="0.3">
      <c r="A4" s="241" t="s">
        <v>267</v>
      </c>
      <c r="B4" s="246" t="s">
        <v>115</v>
      </c>
      <c r="C4" s="247" t="s">
        <v>114</v>
      </c>
      <c r="D4" s="248" t="s">
        <v>143</v>
      </c>
      <c r="E4" s="247" t="s">
        <v>144</v>
      </c>
      <c r="F4" s="247" t="s">
        <v>160</v>
      </c>
      <c r="G4" s="247" t="s">
        <v>159</v>
      </c>
      <c r="H4" s="247" t="s">
        <v>158</v>
      </c>
      <c r="I4" s="249" t="s">
        <v>157</v>
      </c>
      <c r="J4" s="249" t="s">
        <v>156</v>
      </c>
      <c r="K4" s="249" t="s">
        <v>155</v>
      </c>
      <c r="L4" s="249" t="s">
        <v>154</v>
      </c>
      <c r="M4" s="249" t="s">
        <v>153</v>
      </c>
      <c r="N4" s="249" t="s">
        <v>152</v>
      </c>
      <c r="O4" s="249" t="s">
        <v>151</v>
      </c>
      <c r="P4" s="249" t="s">
        <v>150</v>
      </c>
      <c r="Q4" s="249" t="s">
        <v>167</v>
      </c>
      <c r="R4" s="249" t="s">
        <v>165</v>
      </c>
      <c r="S4" s="249" t="s">
        <v>168</v>
      </c>
      <c r="T4" s="248" t="s">
        <v>306</v>
      </c>
      <c r="U4" s="248" t="s">
        <v>305</v>
      </c>
      <c r="V4" s="250" t="s">
        <v>304</v>
      </c>
      <c r="W4" s="250" t="s">
        <v>303</v>
      </c>
      <c r="X4" s="250" t="s">
        <v>302</v>
      </c>
      <c r="Y4" s="250" t="s">
        <v>301</v>
      </c>
      <c r="Z4" s="250" t="s">
        <v>268</v>
      </c>
      <c r="AA4" s="251" t="s">
        <v>297</v>
      </c>
      <c r="AB4" s="251" t="s">
        <v>298</v>
      </c>
      <c r="AC4" s="251" t="s">
        <v>299</v>
      </c>
      <c r="AD4" s="251" t="s">
        <v>300</v>
      </c>
      <c r="AE4" s="229" t="s">
        <v>295</v>
      </c>
      <c r="AF4" s="229" t="s">
        <v>296</v>
      </c>
      <c r="AG4" s="229" t="s">
        <v>294</v>
      </c>
      <c r="AH4" s="229" t="s">
        <v>293</v>
      </c>
      <c r="AI4" s="228" t="s">
        <v>292</v>
      </c>
      <c r="AJ4" s="228" t="s">
        <v>291</v>
      </c>
      <c r="AK4" s="228" t="s">
        <v>290</v>
      </c>
      <c r="AL4" s="228" t="s">
        <v>289</v>
      </c>
      <c r="AM4" s="225" t="s">
        <v>283</v>
      </c>
      <c r="AN4" s="224" t="s">
        <v>264</v>
      </c>
      <c r="AO4" s="224" t="s">
        <v>265</v>
      </c>
      <c r="AP4" s="252" t="s">
        <v>307</v>
      </c>
      <c r="AQ4" s="224" t="s">
        <v>282</v>
      </c>
      <c r="AR4" s="223" t="s">
        <v>281</v>
      </c>
      <c r="AS4" s="225" t="s">
        <v>149</v>
      </c>
      <c r="AT4" s="227" t="s">
        <v>308</v>
      </c>
      <c r="AU4" s="226" t="s">
        <v>174</v>
      </c>
      <c r="AV4" s="226" t="s">
        <v>176</v>
      </c>
      <c r="AW4" s="227" t="s">
        <v>284</v>
      </c>
      <c r="AX4" s="226" t="s">
        <v>280</v>
      </c>
      <c r="AY4" s="226" t="s">
        <v>279</v>
      </c>
      <c r="AZ4" s="227" t="s">
        <v>177</v>
      </c>
      <c r="BA4" s="225" t="s">
        <v>285</v>
      </c>
      <c r="BB4" s="224" t="s">
        <v>178</v>
      </c>
      <c r="BC4" s="224" t="s">
        <v>179</v>
      </c>
      <c r="BD4" s="225" t="s">
        <v>286</v>
      </c>
      <c r="BE4" s="224" t="s">
        <v>275</v>
      </c>
      <c r="BF4" s="223" t="s">
        <v>278</v>
      </c>
      <c r="BG4" s="225" t="s">
        <v>269</v>
      </c>
      <c r="BH4" s="222" t="s">
        <v>287</v>
      </c>
      <c r="BI4" s="221" t="s">
        <v>270</v>
      </c>
      <c r="BJ4" s="221" t="s">
        <v>148</v>
      </c>
      <c r="BK4" s="222" t="s">
        <v>288</v>
      </c>
      <c r="BL4" s="221" t="s">
        <v>277</v>
      </c>
      <c r="BM4" s="221" t="s">
        <v>276</v>
      </c>
      <c r="BN4" s="222" t="s">
        <v>274</v>
      </c>
      <c r="BO4" s="220" t="s">
        <v>180</v>
      </c>
      <c r="BP4" s="220" t="s">
        <v>271</v>
      </c>
      <c r="BQ4" s="220" t="s">
        <v>181</v>
      </c>
      <c r="BR4" s="220" t="s">
        <v>182</v>
      </c>
      <c r="BS4" s="220" t="s">
        <v>183</v>
      </c>
      <c r="BT4" s="220" t="s">
        <v>273</v>
      </c>
      <c r="BU4" s="220" t="s">
        <v>184</v>
      </c>
      <c r="BV4" s="220" t="s">
        <v>185</v>
      </c>
      <c r="BW4" s="253" t="s">
        <v>272</v>
      </c>
    </row>
    <row r="5" spans="1:75" s="121" customFormat="1" ht="18" x14ac:dyDescent="0.25">
      <c r="A5" s="270" t="s">
        <v>164</v>
      </c>
      <c r="B5" s="235" t="s">
        <v>91</v>
      </c>
      <c r="C5" s="124" t="s">
        <v>90</v>
      </c>
      <c r="D5" s="141">
        <v>397</v>
      </c>
      <c r="E5" s="144">
        <v>389</v>
      </c>
      <c r="F5" s="144">
        <v>2002</v>
      </c>
      <c r="G5" s="144">
        <v>2006</v>
      </c>
      <c r="H5" s="144">
        <v>2009</v>
      </c>
      <c r="I5" s="143">
        <v>37</v>
      </c>
      <c r="J5" s="143">
        <v>21</v>
      </c>
      <c r="K5" s="143">
        <v>19</v>
      </c>
      <c r="L5" s="143">
        <v>0</v>
      </c>
      <c r="M5" s="143">
        <v>3</v>
      </c>
      <c r="N5" s="143">
        <v>1</v>
      </c>
      <c r="O5" s="143">
        <v>4</v>
      </c>
      <c r="P5" s="143">
        <v>0</v>
      </c>
      <c r="Q5" s="143">
        <v>7</v>
      </c>
      <c r="R5" s="143">
        <v>11</v>
      </c>
      <c r="S5" s="143">
        <v>3</v>
      </c>
      <c r="T5" s="142">
        <f t="shared" ref="T5:T26" si="0">E5-D5</f>
        <v>-8</v>
      </c>
      <c r="U5" s="141">
        <v>72</v>
      </c>
      <c r="V5" s="140">
        <v>64</v>
      </c>
      <c r="W5" s="139">
        <f t="shared" ref="W5:W26" si="1">I5+J5+K5+L5</f>
        <v>77</v>
      </c>
      <c r="X5" s="139">
        <f t="shared" ref="X5:X26" si="2">I5+J5+M5+N5</f>
        <v>62</v>
      </c>
      <c r="Y5" s="139">
        <f t="shared" ref="Y5:Y26" si="3">I5+L5+N5+O5</f>
        <v>42</v>
      </c>
      <c r="Z5" s="139">
        <f t="shared" ref="Z5:Z26" si="4">Y5-V5</f>
        <v>-22</v>
      </c>
      <c r="AA5" s="138">
        <f t="shared" ref="AA5:AA26" si="5">$E5-V5</f>
        <v>325</v>
      </c>
      <c r="AB5" s="138">
        <f t="shared" ref="AB5:AB26" si="6">$E5-W5</f>
        <v>312</v>
      </c>
      <c r="AC5" s="138">
        <f t="shared" ref="AC5:AC26" si="7">$E5-X5</f>
        <v>327</v>
      </c>
      <c r="AD5" s="138">
        <f t="shared" ref="AD5:AD26" si="8">$E5-Y5</f>
        <v>347</v>
      </c>
      <c r="AE5" s="137">
        <f t="shared" ref="AE5:AE26" si="9">V5/$E5</f>
        <v>0.16452442159383032</v>
      </c>
      <c r="AF5" s="137">
        <f t="shared" ref="AF5:AF26" si="10">W5/$E5</f>
        <v>0.19794344473007713</v>
      </c>
      <c r="AG5" s="137">
        <f t="shared" ref="AG5:AG26" si="11">X5/$E5</f>
        <v>0.15938303341902313</v>
      </c>
      <c r="AH5" s="137">
        <f t="shared" ref="AH5:AH26" si="12">Y5/$E5</f>
        <v>0.10796915167095116</v>
      </c>
      <c r="AI5" s="136">
        <f t="shared" ref="AI5:AI26" si="13">(-(AH5-AE5))</f>
        <v>5.6555269922879167E-2</v>
      </c>
      <c r="AJ5" s="136">
        <f t="shared" ref="AJ5:AJ26" si="14">(-(AG5-AF5))</f>
        <v>3.8560411311054005E-2</v>
      </c>
      <c r="AK5" s="135">
        <f t="shared" ref="AK5:AK26" si="15">(-(AH5-AG5))</f>
        <v>5.1413881748071974E-2</v>
      </c>
      <c r="AL5" s="135">
        <f t="shared" ref="AL5:AL10" si="16">(-(AH5-AE5))</f>
        <v>5.6555269922879167E-2</v>
      </c>
      <c r="AM5" s="124">
        <f t="shared" ref="AM5:AM26" si="17">L5+K5</f>
        <v>19</v>
      </c>
      <c r="AN5" s="124">
        <f t="shared" ref="AN5:AN26" si="18">K5</f>
        <v>19</v>
      </c>
      <c r="AO5" s="124">
        <f t="shared" ref="AO5:AO26" si="19">L5</f>
        <v>0</v>
      </c>
      <c r="AP5" s="124">
        <f t="shared" ref="AP5:AP26" si="20">J5+M5</f>
        <v>24</v>
      </c>
      <c r="AQ5" s="124">
        <f t="shared" ref="AQ5:AQ26" si="21">J5</f>
        <v>21</v>
      </c>
      <c r="AR5" s="134">
        <f t="shared" ref="AR5:AR26" si="22">M5</f>
        <v>3</v>
      </c>
      <c r="AS5" s="124">
        <f t="shared" ref="AS5:AS26" si="23">AN5+AQ5</f>
        <v>40</v>
      </c>
      <c r="AT5" s="132">
        <f t="shared" ref="AT5:AT26" si="24">AM5/$W5</f>
        <v>0.24675324675324675</v>
      </c>
      <c r="AU5" s="133">
        <f t="shared" ref="AU5:AU26" si="25">AN5/AM5</f>
        <v>1</v>
      </c>
      <c r="AV5" s="133">
        <f t="shared" ref="AV5:AV26" si="26">AO5/AM5</f>
        <v>0</v>
      </c>
      <c r="AW5" s="132">
        <f t="shared" ref="AW5:AW26" si="27">AP5/X5</f>
        <v>0.38709677419354838</v>
      </c>
      <c r="AX5" s="132">
        <f t="shared" ref="AX5:AX26" si="28">AQ5/AP5</f>
        <v>0.875</v>
      </c>
      <c r="AY5" s="132">
        <f t="shared" ref="AY5:AY26" si="29">AR5/AP5</f>
        <v>0.125</v>
      </c>
      <c r="AZ5" s="132">
        <f>(AS5/W5)</f>
        <v>0.51948051948051943</v>
      </c>
      <c r="BA5" s="124">
        <f t="shared" ref="BA5:BA26" si="30">M5+N5</f>
        <v>4</v>
      </c>
      <c r="BB5" s="124">
        <f t="shared" ref="BB5:BB26" si="31">N5</f>
        <v>1</v>
      </c>
      <c r="BC5" s="124">
        <f t="shared" ref="BC5:BC26" si="32">M5</f>
        <v>3</v>
      </c>
      <c r="BD5" s="124">
        <f t="shared" ref="BD5:BD26" si="33">O5+L5</f>
        <v>4</v>
      </c>
      <c r="BE5" s="124">
        <f t="shared" ref="BE5:BE26" si="34">O5</f>
        <v>4</v>
      </c>
      <c r="BF5" s="124">
        <f t="shared" ref="BF5:BF26" si="35">L5</f>
        <v>0</v>
      </c>
      <c r="BG5" s="124">
        <f t="shared" ref="BG5:BG26" si="36">N5+O5</f>
        <v>5</v>
      </c>
      <c r="BH5" s="131">
        <f t="shared" ref="BH5:BH26" si="37">BA5/$AB5</f>
        <v>1.282051282051282E-2</v>
      </c>
      <c r="BI5" s="131">
        <f t="shared" ref="BI5:BI26" si="38">BB5/BA5</f>
        <v>0.25</v>
      </c>
      <c r="BJ5" s="131">
        <f t="shared" ref="BJ5:BJ26" si="39">BC5/BA5</f>
        <v>0.75</v>
      </c>
      <c r="BK5" s="131">
        <f t="shared" ref="BK5:BK26" si="40">BD5/$AC5</f>
        <v>1.2232415902140673E-2</v>
      </c>
      <c r="BL5" s="131">
        <f t="shared" ref="BL5:BL26" si="41">BE5/BD5</f>
        <v>1</v>
      </c>
      <c r="BM5" s="131">
        <f t="shared" ref="BM5:BM26" si="42">BF5/BD5</f>
        <v>0</v>
      </c>
      <c r="BN5" s="131">
        <f t="shared" ref="BN5:BN26" si="43">BG5/AB5</f>
        <v>1.6025641025641024E-2</v>
      </c>
      <c r="BO5" s="129">
        <f t="shared" ref="BO5:BO26" si="44">I5/$Y5</f>
        <v>0.88095238095238093</v>
      </c>
      <c r="BP5" s="129">
        <f t="shared" ref="BP5:BP26" si="45">P5/Y5</f>
        <v>0</v>
      </c>
      <c r="BQ5" s="130">
        <f t="shared" ref="BQ5:BQ26" si="46">R5+Q5</f>
        <v>18</v>
      </c>
      <c r="BR5" s="129">
        <f t="shared" ref="BR5:BR26" si="47">R5/BQ5</f>
        <v>0.61111111111111116</v>
      </c>
      <c r="BS5" s="129">
        <f t="shared" ref="BS5:BS26" si="48">Q5/BQ5</f>
        <v>0.3888888888888889</v>
      </c>
      <c r="BT5" s="129">
        <f t="shared" ref="BT5:BT26" si="49">BQ5/Y5</f>
        <v>0.42857142857142855</v>
      </c>
      <c r="BU5" s="129">
        <f t="shared" ref="BU5:BU26" si="50">R5/Y5</f>
        <v>0.26190476190476192</v>
      </c>
      <c r="BV5" s="129">
        <f t="shared" ref="BV5:BV26" si="51">Q5/Y5</f>
        <v>0.16666666666666666</v>
      </c>
      <c r="BW5" s="128">
        <f t="shared" ref="BW5:BW26" si="52">S5/AD5</f>
        <v>8.6455331412103754E-3</v>
      </c>
    </row>
    <row r="6" spans="1:75" s="121" customFormat="1" ht="15.75" customHeight="1" x14ac:dyDescent="0.25">
      <c r="A6" s="271"/>
      <c r="B6" s="235" t="s">
        <v>103</v>
      </c>
      <c r="C6" s="124" t="s">
        <v>106</v>
      </c>
      <c r="D6" s="141">
        <v>1603</v>
      </c>
      <c r="E6" s="144">
        <v>1608</v>
      </c>
      <c r="F6" s="144">
        <v>2002</v>
      </c>
      <c r="G6" s="144">
        <v>2006</v>
      </c>
      <c r="H6" s="144">
        <v>2009</v>
      </c>
      <c r="I6" s="143">
        <v>162</v>
      </c>
      <c r="J6" s="143">
        <v>20</v>
      </c>
      <c r="K6" s="143">
        <v>59</v>
      </c>
      <c r="L6" s="143">
        <v>0</v>
      </c>
      <c r="M6" s="143">
        <v>0</v>
      </c>
      <c r="N6" s="143">
        <v>1</v>
      </c>
      <c r="O6" s="143">
        <v>2</v>
      </c>
      <c r="P6" s="143">
        <v>0</v>
      </c>
      <c r="Q6" s="143">
        <v>0</v>
      </c>
      <c r="R6" s="143">
        <v>0</v>
      </c>
      <c r="S6" s="143">
        <v>12</v>
      </c>
      <c r="T6" s="142">
        <f t="shared" si="0"/>
        <v>5</v>
      </c>
      <c r="U6" s="141">
        <v>353</v>
      </c>
      <c r="V6" s="140">
        <v>358</v>
      </c>
      <c r="W6" s="139">
        <f t="shared" si="1"/>
        <v>241</v>
      </c>
      <c r="X6" s="139">
        <f t="shared" si="2"/>
        <v>183</v>
      </c>
      <c r="Y6" s="139">
        <f t="shared" si="3"/>
        <v>165</v>
      </c>
      <c r="Z6" s="139">
        <f t="shared" si="4"/>
        <v>-193</v>
      </c>
      <c r="AA6" s="138">
        <f t="shared" si="5"/>
        <v>1250</v>
      </c>
      <c r="AB6" s="138">
        <f t="shared" si="6"/>
        <v>1367</v>
      </c>
      <c r="AC6" s="138">
        <f t="shared" si="7"/>
        <v>1425</v>
      </c>
      <c r="AD6" s="138">
        <f t="shared" si="8"/>
        <v>1443</v>
      </c>
      <c r="AE6" s="137">
        <f t="shared" si="9"/>
        <v>0.22263681592039802</v>
      </c>
      <c r="AF6" s="137">
        <f t="shared" si="10"/>
        <v>0.14987562189054726</v>
      </c>
      <c r="AG6" s="137">
        <f t="shared" si="11"/>
        <v>0.11380597014925373</v>
      </c>
      <c r="AH6" s="137">
        <f t="shared" si="12"/>
        <v>0.10261194029850747</v>
      </c>
      <c r="AI6" s="136">
        <f t="shared" si="13"/>
        <v>0.12002487562189056</v>
      </c>
      <c r="AJ6" s="136">
        <f t="shared" si="14"/>
        <v>3.6069651741293535E-2</v>
      </c>
      <c r="AK6" s="135">
        <f t="shared" si="15"/>
        <v>1.1194029850746259E-2</v>
      </c>
      <c r="AL6" s="135">
        <f t="shared" si="16"/>
        <v>0.12002487562189056</v>
      </c>
      <c r="AM6" s="124">
        <f t="shared" si="17"/>
        <v>59</v>
      </c>
      <c r="AN6" s="124">
        <f t="shared" si="18"/>
        <v>59</v>
      </c>
      <c r="AO6" s="124">
        <f t="shared" si="19"/>
        <v>0</v>
      </c>
      <c r="AP6" s="124">
        <f t="shared" si="20"/>
        <v>20</v>
      </c>
      <c r="AQ6" s="124">
        <f t="shared" si="21"/>
        <v>20</v>
      </c>
      <c r="AR6" s="134">
        <f t="shared" si="22"/>
        <v>0</v>
      </c>
      <c r="AS6" s="124">
        <f t="shared" si="23"/>
        <v>79</v>
      </c>
      <c r="AT6" s="132">
        <f t="shared" si="24"/>
        <v>0.24481327800829875</v>
      </c>
      <c r="AU6" s="133">
        <f t="shared" si="25"/>
        <v>1</v>
      </c>
      <c r="AV6" s="133">
        <f t="shared" si="26"/>
        <v>0</v>
      </c>
      <c r="AW6" s="132">
        <f t="shared" si="27"/>
        <v>0.10928961748633879</v>
      </c>
      <c r="AX6" s="132">
        <f t="shared" si="28"/>
        <v>1</v>
      </c>
      <c r="AY6" s="132">
        <f t="shared" si="29"/>
        <v>0</v>
      </c>
      <c r="AZ6" s="132">
        <f t="shared" ref="AZ6:AZ26" si="53">AS6/W6</f>
        <v>0.32780082987551867</v>
      </c>
      <c r="BA6" s="124">
        <f t="shared" si="30"/>
        <v>1</v>
      </c>
      <c r="BB6" s="124">
        <f t="shared" si="31"/>
        <v>1</v>
      </c>
      <c r="BC6" s="124">
        <f t="shared" si="32"/>
        <v>0</v>
      </c>
      <c r="BD6" s="124">
        <f t="shared" si="33"/>
        <v>2</v>
      </c>
      <c r="BE6" s="124">
        <f t="shared" si="34"/>
        <v>2</v>
      </c>
      <c r="BF6" s="124">
        <f t="shared" si="35"/>
        <v>0</v>
      </c>
      <c r="BG6" s="124">
        <f t="shared" si="36"/>
        <v>3</v>
      </c>
      <c r="BH6" s="131">
        <f t="shared" si="37"/>
        <v>7.3152889539136799E-4</v>
      </c>
      <c r="BI6" s="131">
        <f t="shared" si="38"/>
        <v>1</v>
      </c>
      <c r="BJ6" s="131">
        <f t="shared" si="39"/>
        <v>0</v>
      </c>
      <c r="BK6" s="131">
        <f t="shared" si="40"/>
        <v>1.4035087719298245E-3</v>
      </c>
      <c r="BL6" s="131">
        <f t="shared" si="41"/>
        <v>1</v>
      </c>
      <c r="BM6" s="131">
        <f t="shared" si="42"/>
        <v>0</v>
      </c>
      <c r="BN6" s="131">
        <f t="shared" si="43"/>
        <v>2.1945866861741038E-3</v>
      </c>
      <c r="BO6" s="129">
        <f t="shared" si="44"/>
        <v>0.98181818181818181</v>
      </c>
      <c r="BP6" s="129">
        <f t="shared" si="45"/>
        <v>0</v>
      </c>
      <c r="BQ6" s="130">
        <f t="shared" si="46"/>
        <v>0</v>
      </c>
      <c r="BR6" s="129" t="e">
        <f t="shared" si="47"/>
        <v>#DIV/0!</v>
      </c>
      <c r="BS6" s="129" t="e">
        <f t="shared" si="48"/>
        <v>#DIV/0!</v>
      </c>
      <c r="BT6" s="129">
        <f t="shared" si="49"/>
        <v>0</v>
      </c>
      <c r="BU6" s="129">
        <f t="shared" si="50"/>
        <v>0</v>
      </c>
      <c r="BV6" s="129">
        <f t="shared" si="51"/>
        <v>0</v>
      </c>
      <c r="BW6" s="128">
        <f t="shared" si="52"/>
        <v>8.3160083160083165E-3</v>
      </c>
    </row>
    <row r="7" spans="1:75" s="121" customFormat="1" ht="15.75" customHeight="1" x14ac:dyDescent="0.25">
      <c r="A7" s="271"/>
      <c r="B7" s="235" t="s">
        <v>103</v>
      </c>
      <c r="C7" s="124" t="s">
        <v>111</v>
      </c>
      <c r="D7" s="141">
        <v>86</v>
      </c>
      <c r="E7" s="144">
        <v>86</v>
      </c>
      <c r="F7" s="144">
        <v>2002</v>
      </c>
      <c r="G7" s="144">
        <v>2006</v>
      </c>
      <c r="H7" s="144">
        <v>2009</v>
      </c>
      <c r="I7" s="143">
        <v>5</v>
      </c>
      <c r="J7" s="143">
        <v>1</v>
      </c>
      <c r="K7" s="143">
        <v>8</v>
      </c>
      <c r="L7" s="143">
        <v>0</v>
      </c>
      <c r="M7" s="143">
        <v>0</v>
      </c>
      <c r="N7" s="143">
        <v>0</v>
      </c>
      <c r="O7" s="143">
        <v>2</v>
      </c>
      <c r="P7" s="143">
        <v>0</v>
      </c>
      <c r="Q7" s="143">
        <v>0</v>
      </c>
      <c r="R7" s="143">
        <v>0</v>
      </c>
      <c r="S7" s="143">
        <v>0</v>
      </c>
      <c r="T7" s="142">
        <f t="shared" si="0"/>
        <v>0</v>
      </c>
      <c r="U7" s="141">
        <v>21</v>
      </c>
      <c r="V7" s="140">
        <v>21</v>
      </c>
      <c r="W7" s="139">
        <f t="shared" si="1"/>
        <v>14</v>
      </c>
      <c r="X7" s="139">
        <f t="shared" si="2"/>
        <v>6</v>
      </c>
      <c r="Y7" s="139">
        <f t="shared" si="3"/>
        <v>7</v>
      </c>
      <c r="Z7" s="139">
        <f t="shared" si="4"/>
        <v>-14</v>
      </c>
      <c r="AA7" s="138">
        <f t="shared" si="5"/>
        <v>65</v>
      </c>
      <c r="AB7" s="138">
        <f t="shared" si="6"/>
        <v>72</v>
      </c>
      <c r="AC7" s="138">
        <f t="shared" si="7"/>
        <v>80</v>
      </c>
      <c r="AD7" s="138">
        <f t="shared" si="8"/>
        <v>79</v>
      </c>
      <c r="AE7" s="137">
        <f t="shared" si="9"/>
        <v>0.2441860465116279</v>
      </c>
      <c r="AF7" s="137">
        <f t="shared" si="10"/>
        <v>0.16279069767441862</v>
      </c>
      <c r="AG7" s="137">
        <f t="shared" si="11"/>
        <v>6.9767441860465115E-2</v>
      </c>
      <c r="AH7" s="137">
        <f t="shared" si="12"/>
        <v>8.1395348837209308E-2</v>
      </c>
      <c r="AI7" s="136">
        <f t="shared" si="13"/>
        <v>0.16279069767441859</v>
      </c>
      <c r="AJ7" s="136">
        <f t="shared" si="14"/>
        <v>9.3023255813953501E-2</v>
      </c>
      <c r="AK7" s="135">
        <f t="shared" si="15"/>
        <v>-1.1627906976744193E-2</v>
      </c>
      <c r="AL7" s="135">
        <f t="shared" si="16"/>
        <v>0.16279069767441859</v>
      </c>
      <c r="AM7" s="124">
        <f t="shared" si="17"/>
        <v>8</v>
      </c>
      <c r="AN7" s="124">
        <f t="shared" si="18"/>
        <v>8</v>
      </c>
      <c r="AO7" s="124">
        <f t="shared" si="19"/>
        <v>0</v>
      </c>
      <c r="AP7" s="124">
        <f t="shared" si="20"/>
        <v>1</v>
      </c>
      <c r="AQ7" s="124">
        <f t="shared" si="21"/>
        <v>1</v>
      </c>
      <c r="AR7" s="134">
        <f t="shared" si="22"/>
        <v>0</v>
      </c>
      <c r="AS7" s="124">
        <f t="shared" si="23"/>
        <v>9</v>
      </c>
      <c r="AT7" s="132">
        <f t="shared" si="24"/>
        <v>0.5714285714285714</v>
      </c>
      <c r="AU7" s="133">
        <f t="shared" si="25"/>
        <v>1</v>
      </c>
      <c r="AV7" s="133">
        <f t="shared" si="26"/>
        <v>0</v>
      </c>
      <c r="AW7" s="132">
        <f t="shared" si="27"/>
        <v>0.16666666666666666</v>
      </c>
      <c r="AX7" s="132">
        <f t="shared" si="28"/>
        <v>1</v>
      </c>
      <c r="AY7" s="132">
        <f t="shared" si="29"/>
        <v>0</v>
      </c>
      <c r="AZ7" s="132">
        <f t="shared" si="53"/>
        <v>0.6428571428571429</v>
      </c>
      <c r="BA7" s="124">
        <f t="shared" si="30"/>
        <v>0</v>
      </c>
      <c r="BB7" s="124">
        <f t="shared" si="31"/>
        <v>0</v>
      </c>
      <c r="BC7" s="124">
        <f t="shared" si="32"/>
        <v>0</v>
      </c>
      <c r="BD7" s="124">
        <f t="shared" si="33"/>
        <v>2</v>
      </c>
      <c r="BE7" s="124">
        <f t="shared" si="34"/>
        <v>2</v>
      </c>
      <c r="BF7" s="124">
        <f t="shared" si="35"/>
        <v>0</v>
      </c>
      <c r="BG7" s="124">
        <f t="shared" si="36"/>
        <v>2</v>
      </c>
      <c r="BH7" s="131">
        <f t="shared" si="37"/>
        <v>0</v>
      </c>
      <c r="BI7" s="131" t="e">
        <f t="shared" si="38"/>
        <v>#DIV/0!</v>
      </c>
      <c r="BJ7" s="131" t="e">
        <f t="shared" si="39"/>
        <v>#DIV/0!</v>
      </c>
      <c r="BK7" s="131">
        <f t="shared" si="40"/>
        <v>2.5000000000000001E-2</v>
      </c>
      <c r="BL7" s="131">
        <f t="shared" si="41"/>
        <v>1</v>
      </c>
      <c r="BM7" s="131">
        <f t="shared" si="42"/>
        <v>0</v>
      </c>
      <c r="BN7" s="131">
        <f t="shared" si="43"/>
        <v>2.7777777777777776E-2</v>
      </c>
      <c r="BO7" s="129">
        <f t="shared" si="44"/>
        <v>0.7142857142857143</v>
      </c>
      <c r="BP7" s="129">
        <f t="shared" si="45"/>
        <v>0</v>
      </c>
      <c r="BQ7" s="130">
        <f t="shared" si="46"/>
        <v>0</v>
      </c>
      <c r="BR7" s="129" t="e">
        <f t="shared" si="47"/>
        <v>#DIV/0!</v>
      </c>
      <c r="BS7" s="129" t="e">
        <f t="shared" si="48"/>
        <v>#DIV/0!</v>
      </c>
      <c r="BT7" s="129">
        <f t="shared" si="49"/>
        <v>0</v>
      </c>
      <c r="BU7" s="129">
        <f t="shared" si="50"/>
        <v>0</v>
      </c>
      <c r="BV7" s="129">
        <f t="shared" si="51"/>
        <v>0</v>
      </c>
      <c r="BW7" s="128">
        <f t="shared" si="52"/>
        <v>0</v>
      </c>
    </row>
    <row r="8" spans="1:75" s="121" customFormat="1" ht="15.75" customHeight="1" x14ac:dyDescent="0.25">
      <c r="A8" s="271"/>
      <c r="B8" s="235" t="s">
        <v>103</v>
      </c>
      <c r="C8" s="124" t="s">
        <v>102</v>
      </c>
      <c r="D8" s="141">
        <v>410</v>
      </c>
      <c r="E8" s="144">
        <v>375</v>
      </c>
      <c r="F8" s="144" t="s">
        <v>10</v>
      </c>
      <c r="G8" s="144">
        <v>2006</v>
      </c>
      <c r="H8" s="144">
        <v>2009</v>
      </c>
      <c r="I8" s="143">
        <v>91</v>
      </c>
      <c r="J8" s="143">
        <v>8</v>
      </c>
      <c r="K8" s="143">
        <v>0</v>
      </c>
      <c r="L8" s="143">
        <v>0</v>
      </c>
      <c r="M8" s="143">
        <v>0</v>
      </c>
      <c r="N8" s="143">
        <v>0</v>
      </c>
      <c r="O8" s="143">
        <v>2</v>
      </c>
      <c r="P8" s="143">
        <v>5</v>
      </c>
      <c r="Q8" s="143">
        <v>8</v>
      </c>
      <c r="R8" s="143">
        <v>13</v>
      </c>
      <c r="S8" s="143">
        <v>0</v>
      </c>
      <c r="T8" s="142">
        <f t="shared" si="0"/>
        <v>-35</v>
      </c>
      <c r="U8" s="141">
        <v>159</v>
      </c>
      <c r="V8" s="140">
        <v>124</v>
      </c>
      <c r="W8" s="139">
        <f t="shared" si="1"/>
        <v>99</v>
      </c>
      <c r="X8" s="139">
        <f t="shared" si="2"/>
        <v>99</v>
      </c>
      <c r="Y8" s="139">
        <f t="shared" si="3"/>
        <v>93</v>
      </c>
      <c r="Z8" s="139">
        <f t="shared" si="4"/>
        <v>-31</v>
      </c>
      <c r="AA8" s="138">
        <f t="shared" si="5"/>
        <v>251</v>
      </c>
      <c r="AB8" s="138">
        <f t="shared" si="6"/>
        <v>276</v>
      </c>
      <c r="AC8" s="138">
        <f t="shared" si="7"/>
        <v>276</v>
      </c>
      <c r="AD8" s="138">
        <f t="shared" si="8"/>
        <v>282</v>
      </c>
      <c r="AE8" s="137">
        <f t="shared" si="9"/>
        <v>0.33066666666666666</v>
      </c>
      <c r="AF8" s="137">
        <f t="shared" si="10"/>
        <v>0.26400000000000001</v>
      </c>
      <c r="AG8" s="137">
        <f t="shared" si="11"/>
        <v>0.26400000000000001</v>
      </c>
      <c r="AH8" s="137">
        <f t="shared" si="12"/>
        <v>0.248</v>
      </c>
      <c r="AI8" s="136">
        <f t="shared" si="13"/>
        <v>8.2666666666666666E-2</v>
      </c>
      <c r="AJ8" s="136">
        <f t="shared" si="14"/>
        <v>0</v>
      </c>
      <c r="AK8" s="135">
        <f t="shared" si="15"/>
        <v>1.6000000000000014E-2</v>
      </c>
      <c r="AL8" s="135">
        <f t="shared" si="16"/>
        <v>8.2666666666666666E-2</v>
      </c>
      <c r="AM8" s="124">
        <f t="shared" si="17"/>
        <v>0</v>
      </c>
      <c r="AN8" s="124">
        <f t="shared" si="18"/>
        <v>0</v>
      </c>
      <c r="AO8" s="124">
        <f t="shared" si="19"/>
        <v>0</v>
      </c>
      <c r="AP8" s="124">
        <f t="shared" si="20"/>
        <v>8</v>
      </c>
      <c r="AQ8" s="124">
        <f t="shared" si="21"/>
        <v>8</v>
      </c>
      <c r="AR8" s="134">
        <f t="shared" si="22"/>
        <v>0</v>
      </c>
      <c r="AS8" s="124">
        <f t="shared" si="23"/>
        <v>8</v>
      </c>
      <c r="AT8" s="132">
        <f t="shared" si="24"/>
        <v>0</v>
      </c>
      <c r="AU8" s="133" t="e">
        <f t="shared" si="25"/>
        <v>#DIV/0!</v>
      </c>
      <c r="AV8" s="133" t="e">
        <f t="shared" si="26"/>
        <v>#DIV/0!</v>
      </c>
      <c r="AW8" s="132">
        <f t="shared" si="27"/>
        <v>8.0808080808080815E-2</v>
      </c>
      <c r="AX8" s="132">
        <f t="shared" si="28"/>
        <v>1</v>
      </c>
      <c r="AY8" s="132">
        <f t="shared" si="29"/>
        <v>0</v>
      </c>
      <c r="AZ8" s="132">
        <f t="shared" si="53"/>
        <v>8.0808080808080815E-2</v>
      </c>
      <c r="BA8" s="124">
        <f t="shared" si="30"/>
        <v>0</v>
      </c>
      <c r="BB8" s="124">
        <f t="shared" si="31"/>
        <v>0</v>
      </c>
      <c r="BC8" s="124">
        <f t="shared" si="32"/>
        <v>0</v>
      </c>
      <c r="BD8" s="124">
        <f t="shared" si="33"/>
        <v>2</v>
      </c>
      <c r="BE8" s="124">
        <f t="shared" si="34"/>
        <v>2</v>
      </c>
      <c r="BF8" s="124">
        <f t="shared" si="35"/>
        <v>0</v>
      </c>
      <c r="BG8" s="124">
        <f t="shared" si="36"/>
        <v>2</v>
      </c>
      <c r="BH8" s="131">
        <f t="shared" si="37"/>
        <v>0</v>
      </c>
      <c r="BI8" s="131" t="e">
        <f t="shared" si="38"/>
        <v>#DIV/0!</v>
      </c>
      <c r="BJ8" s="131" t="e">
        <f t="shared" si="39"/>
        <v>#DIV/0!</v>
      </c>
      <c r="BK8" s="131">
        <f t="shared" si="40"/>
        <v>7.246376811594203E-3</v>
      </c>
      <c r="BL8" s="131">
        <f t="shared" si="41"/>
        <v>1</v>
      </c>
      <c r="BM8" s="131">
        <f t="shared" si="42"/>
        <v>0</v>
      </c>
      <c r="BN8" s="131">
        <f t="shared" si="43"/>
        <v>7.246376811594203E-3</v>
      </c>
      <c r="BO8" s="129">
        <f t="shared" si="44"/>
        <v>0.978494623655914</v>
      </c>
      <c r="BP8" s="129">
        <f t="shared" si="45"/>
        <v>5.3763440860215055E-2</v>
      </c>
      <c r="BQ8" s="130">
        <f t="shared" si="46"/>
        <v>21</v>
      </c>
      <c r="BR8" s="129">
        <f t="shared" si="47"/>
        <v>0.61904761904761907</v>
      </c>
      <c r="BS8" s="129">
        <f t="shared" si="48"/>
        <v>0.38095238095238093</v>
      </c>
      <c r="BT8" s="129">
        <f t="shared" si="49"/>
        <v>0.22580645161290322</v>
      </c>
      <c r="BU8" s="129">
        <f t="shared" si="50"/>
        <v>0.13978494623655913</v>
      </c>
      <c r="BV8" s="129">
        <f t="shared" si="51"/>
        <v>8.6021505376344093E-2</v>
      </c>
      <c r="BW8" s="128">
        <f t="shared" si="52"/>
        <v>0</v>
      </c>
    </row>
    <row r="9" spans="1:75" s="121" customFormat="1" ht="15.75" customHeight="1" x14ac:dyDescent="0.25">
      <c r="A9" s="271"/>
      <c r="B9" s="235" t="s">
        <v>99</v>
      </c>
      <c r="C9" s="124" t="s">
        <v>98</v>
      </c>
      <c r="D9" s="141">
        <v>148</v>
      </c>
      <c r="E9" s="144">
        <v>152</v>
      </c>
      <c r="F9" s="144">
        <v>2003</v>
      </c>
      <c r="G9" s="144">
        <v>2006</v>
      </c>
      <c r="H9" s="144">
        <v>2010</v>
      </c>
      <c r="I9" s="143">
        <v>26</v>
      </c>
      <c r="J9" s="143">
        <v>5</v>
      </c>
      <c r="K9" s="143">
        <v>5</v>
      </c>
      <c r="L9" s="143">
        <v>0</v>
      </c>
      <c r="M9" s="143">
        <v>0</v>
      </c>
      <c r="N9" s="143">
        <v>2</v>
      </c>
      <c r="O9" s="143">
        <v>1</v>
      </c>
      <c r="P9" s="143">
        <v>0</v>
      </c>
      <c r="Q9" s="143">
        <v>2</v>
      </c>
      <c r="R9" s="143">
        <v>10</v>
      </c>
      <c r="S9" s="143">
        <v>0</v>
      </c>
      <c r="T9" s="142">
        <f t="shared" si="0"/>
        <v>4</v>
      </c>
      <c r="U9" s="141">
        <v>49</v>
      </c>
      <c r="V9" s="140">
        <v>53</v>
      </c>
      <c r="W9" s="139">
        <f t="shared" si="1"/>
        <v>36</v>
      </c>
      <c r="X9" s="139">
        <f t="shared" si="2"/>
        <v>33</v>
      </c>
      <c r="Y9" s="139">
        <f t="shared" si="3"/>
        <v>29</v>
      </c>
      <c r="Z9" s="139">
        <f t="shared" si="4"/>
        <v>-24</v>
      </c>
      <c r="AA9" s="138">
        <f t="shared" si="5"/>
        <v>99</v>
      </c>
      <c r="AB9" s="138">
        <f t="shared" si="6"/>
        <v>116</v>
      </c>
      <c r="AC9" s="138">
        <f t="shared" si="7"/>
        <v>119</v>
      </c>
      <c r="AD9" s="138">
        <f t="shared" si="8"/>
        <v>123</v>
      </c>
      <c r="AE9" s="137">
        <f t="shared" si="9"/>
        <v>0.34868421052631576</v>
      </c>
      <c r="AF9" s="137">
        <f t="shared" si="10"/>
        <v>0.23684210526315788</v>
      </c>
      <c r="AG9" s="137">
        <f t="shared" si="11"/>
        <v>0.21710526315789475</v>
      </c>
      <c r="AH9" s="137">
        <f t="shared" si="12"/>
        <v>0.19078947368421054</v>
      </c>
      <c r="AI9" s="136">
        <f t="shared" si="13"/>
        <v>0.15789473684210523</v>
      </c>
      <c r="AJ9" s="136">
        <f t="shared" si="14"/>
        <v>1.9736842105263136E-2</v>
      </c>
      <c r="AK9" s="135">
        <f t="shared" si="15"/>
        <v>2.6315789473684209E-2</v>
      </c>
      <c r="AL9" s="135">
        <f t="shared" si="16"/>
        <v>0.15789473684210523</v>
      </c>
      <c r="AM9" s="124">
        <f t="shared" si="17"/>
        <v>5</v>
      </c>
      <c r="AN9" s="124">
        <f t="shared" si="18"/>
        <v>5</v>
      </c>
      <c r="AO9" s="124">
        <f t="shared" si="19"/>
        <v>0</v>
      </c>
      <c r="AP9" s="124">
        <f t="shared" si="20"/>
        <v>5</v>
      </c>
      <c r="AQ9" s="124">
        <f t="shared" si="21"/>
        <v>5</v>
      </c>
      <c r="AR9" s="134">
        <f t="shared" si="22"/>
        <v>0</v>
      </c>
      <c r="AS9" s="124">
        <f t="shared" si="23"/>
        <v>10</v>
      </c>
      <c r="AT9" s="132">
        <f t="shared" si="24"/>
        <v>0.1388888888888889</v>
      </c>
      <c r="AU9" s="133">
        <f t="shared" si="25"/>
        <v>1</v>
      </c>
      <c r="AV9" s="133">
        <f t="shared" si="26"/>
        <v>0</v>
      </c>
      <c r="AW9" s="132">
        <f t="shared" si="27"/>
        <v>0.15151515151515152</v>
      </c>
      <c r="AX9" s="132">
        <f t="shared" si="28"/>
        <v>1</v>
      </c>
      <c r="AY9" s="132">
        <f t="shared" si="29"/>
        <v>0</v>
      </c>
      <c r="AZ9" s="132">
        <f t="shared" si="53"/>
        <v>0.27777777777777779</v>
      </c>
      <c r="BA9" s="124">
        <f t="shared" si="30"/>
        <v>2</v>
      </c>
      <c r="BB9" s="124">
        <f t="shared" si="31"/>
        <v>2</v>
      </c>
      <c r="BC9" s="124">
        <f t="shared" si="32"/>
        <v>0</v>
      </c>
      <c r="BD9" s="124">
        <f t="shared" si="33"/>
        <v>1</v>
      </c>
      <c r="BE9" s="124">
        <f t="shared" si="34"/>
        <v>1</v>
      </c>
      <c r="BF9" s="124">
        <f t="shared" si="35"/>
        <v>0</v>
      </c>
      <c r="BG9" s="124">
        <f t="shared" si="36"/>
        <v>3</v>
      </c>
      <c r="BH9" s="131">
        <f t="shared" si="37"/>
        <v>1.7241379310344827E-2</v>
      </c>
      <c r="BI9" s="131">
        <f t="shared" si="38"/>
        <v>1</v>
      </c>
      <c r="BJ9" s="131">
        <f t="shared" si="39"/>
        <v>0</v>
      </c>
      <c r="BK9" s="131">
        <f t="shared" si="40"/>
        <v>8.4033613445378148E-3</v>
      </c>
      <c r="BL9" s="131">
        <f t="shared" si="41"/>
        <v>1</v>
      </c>
      <c r="BM9" s="131">
        <f t="shared" si="42"/>
        <v>0</v>
      </c>
      <c r="BN9" s="131">
        <f t="shared" si="43"/>
        <v>2.5862068965517241E-2</v>
      </c>
      <c r="BO9" s="129">
        <f t="shared" si="44"/>
        <v>0.89655172413793105</v>
      </c>
      <c r="BP9" s="129">
        <f t="shared" si="45"/>
        <v>0</v>
      </c>
      <c r="BQ9" s="130">
        <f t="shared" si="46"/>
        <v>12</v>
      </c>
      <c r="BR9" s="129">
        <f t="shared" si="47"/>
        <v>0.83333333333333337</v>
      </c>
      <c r="BS9" s="129">
        <f t="shared" si="48"/>
        <v>0.16666666666666666</v>
      </c>
      <c r="BT9" s="129">
        <f t="shared" si="49"/>
        <v>0.41379310344827586</v>
      </c>
      <c r="BU9" s="129">
        <f t="shared" si="50"/>
        <v>0.34482758620689657</v>
      </c>
      <c r="BV9" s="129">
        <f t="shared" si="51"/>
        <v>6.8965517241379309E-2</v>
      </c>
      <c r="BW9" s="128">
        <f t="shared" si="52"/>
        <v>0</v>
      </c>
    </row>
    <row r="10" spans="1:75" s="121" customFormat="1" ht="15.75" customHeight="1" x14ac:dyDescent="0.25">
      <c r="A10" s="271"/>
      <c r="B10" s="235" t="s">
        <v>93</v>
      </c>
      <c r="C10" s="124" t="s">
        <v>95</v>
      </c>
      <c r="D10" s="141">
        <v>365</v>
      </c>
      <c r="E10" s="144">
        <v>364</v>
      </c>
      <c r="F10" s="144" t="s">
        <v>309</v>
      </c>
      <c r="G10" s="144" t="s">
        <v>309</v>
      </c>
      <c r="H10" s="144" t="s">
        <v>309</v>
      </c>
      <c r="I10" s="143">
        <v>31</v>
      </c>
      <c r="J10" s="143">
        <v>14</v>
      </c>
      <c r="K10" s="143">
        <v>14</v>
      </c>
      <c r="L10" s="143">
        <v>1</v>
      </c>
      <c r="M10" s="143">
        <v>2</v>
      </c>
      <c r="N10" s="143">
        <v>0</v>
      </c>
      <c r="O10" s="143">
        <v>0</v>
      </c>
      <c r="P10" s="143">
        <v>7</v>
      </c>
      <c r="Q10" s="143">
        <v>0</v>
      </c>
      <c r="R10" s="143">
        <v>5</v>
      </c>
      <c r="S10" s="143">
        <v>2</v>
      </c>
      <c r="T10" s="142">
        <f t="shared" si="0"/>
        <v>-1</v>
      </c>
      <c r="U10" s="141">
        <v>43</v>
      </c>
      <c r="V10" s="140">
        <v>42</v>
      </c>
      <c r="W10" s="139">
        <f t="shared" si="1"/>
        <v>60</v>
      </c>
      <c r="X10" s="139">
        <f t="shared" si="2"/>
        <v>47</v>
      </c>
      <c r="Y10" s="139">
        <f t="shared" si="3"/>
        <v>32</v>
      </c>
      <c r="Z10" s="139">
        <f t="shared" si="4"/>
        <v>-10</v>
      </c>
      <c r="AA10" s="138">
        <f t="shared" si="5"/>
        <v>322</v>
      </c>
      <c r="AB10" s="138">
        <f t="shared" si="6"/>
        <v>304</v>
      </c>
      <c r="AC10" s="138">
        <f t="shared" si="7"/>
        <v>317</v>
      </c>
      <c r="AD10" s="138">
        <f t="shared" si="8"/>
        <v>332</v>
      </c>
      <c r="AE10" s="137">
        <f t="shared" si="9"/>
        <v>0.11538461538461539</v>
      </c>
      <c r="AF10" s="137">
        <f t="shared" si="10"/>
        <v>0.16483516483516483</v>
      </c>
      <c r="AG10" s="137">
        <f t="shared" si="11"/>
        <v>0.12912087912087913</v>
      </c>
      <c r="AH10" s="137">
        <f t="shared" si="12"/>
        <v>8.7912087912087919E-2</v>
      </c>
      <c r="AI10" s="136">
        <f t="shared" si="13"/>
        <v>2.7472527472527472E-2</v>
      </c>
      <c r="AJ10" s="136">
        <f t="shared" si="14"/>
        <v>3.5714285714285698E-2</v>
      </c>
      <c r="AK10" s="135">
        <f t="shared" si="15"/>
        <v>4.1208791208791215E-2</v>
      </c>
      <c r="AL10" s="135">
        <f t="shared" si="16"/>
        <v>2.7472527472527472E-2</v>
      </c>
      <c r="AM10" s="124">
        <f t="shared" si="17"/>
        <v>15</v>
      </c>
      <c r="AN10" s="124">
        <f t="shared" si="18"/>
        <v>14</v>
      </c>
      <c r="AO10" s="124">
        <f t="shared" si="19"/>
        <v>1</v>
      </c>
      <c r="AP10" s="124">
        <f t="shared" si="20"/>
        <v>16</v>
      </c>
      <c r="AQ10" s="124">
        <f t="shared" si="21"/>
        <v>14</v>
      </c>
      <c r="AR10" s="134">
        <f t="shared" si="22"/>
        <v>2</v>
      </c>
      <c r="AS10" s="124">
        <f t="shared" si="23"/>
        <v>28</v>
      </c>
      <c r="AT10" s="132">
        <f t="shared" si="24"/>
        <v>0.25</v>
      </c>
      <c r="AU10" s="133">
        <f t="shared" si="25"/>
        <v>0.93333333333333335</v>
      </c>
      <c r="AV10" s="133">
        <f t="shared" si="26"/>
        <v>6.6666666666666666E-2</v>
      </c>
      <c r="AW10" s="132">
        <f t="shared" si="27"/>
        <v>0.34042553191489361</v>
      </c>
      <c r="AX10" s="132">
        <f t="shared" si="28"/>
        <v>0.875</v>
      </c>
      <c r="AY10" s="132">
        <f t="shared" si="29"/>
        <v>0.125</v>
      </c>
      <c r="AZ10" s="132">
        <f t="shared" si="53"/>
        <v>0.46666666666666667</v>
      </c>
      <c r="BA10" s="124">
        <f t="shared" si="30"/>
        <v>2</v>
      </c>
      <c r="BB10" s="124">
        <f t="shared" si="31"/>
        <v>0</v>
      </c>
      <c r="BC10" s="124">
        <f t="shared" si="32"/>
        <v>2</v>
      </c>
      <c r="BD10" s="124">
        <f t="shared" si="33"/>
        <v>1</v>
      </c>
      <c r="BE10" s="124">
        <f t="shared" si="34"/>
        <v>0</v>
      </c>
      <c r="BF10" s="124">
        <f t="shared" si="35"/>
        <v>1</v>
      </c>
      <c r="BG10" s="124">
        <f t="shared" si="36"/>
        <v>0</v>
      </c>
      <c r="BH10" s="131">
        <f t="shared" si="37"/>
        <v>6.5789473684210523E-3</v>
      </c>
      <c r="BI10" s="131">
        <f t="shared" si="38"/>
        <v>0</v>
      </c>
      <c r="BJ10" s="131">
        <f t="shared" si="39"/>
        <v>1</v>
      </c>
      <c r="BK10" s="131">
        <f t="shared" si="40"/>
        <v>3.1545741324921135E-3</v>
      </c>
      <c r="BL10" s="131">
        <f t="shared" si="41"/>
        <v>0</v>
      </c>
      <c r="BM10" s="131">
        <f t="shared" si="42"/>
        <v>1</v>
      </c>
      <c r="BN10" s="131">
        <f t="shared" si="43"/>
        <v>0</v>
      </c>
      <c r="BO10" s="129">
        <f t="shared" si="44"/>
        <v>0.96875</v>
      </c>
      <c r="BP10" s="129">
        <f t="shared" si="45"/>
        <v>0.21875</v>
      </c>
      <c r="BQ10" s="130">
        <f t="shared" si="46"/>
        <v>5</v>
      </c>
      <c r="BR10" s="129">
        <f t="shared" si="47"/>
        <v>1</v>
      </c>
      <c r="BS10" s="129">
        <f t="shared" si="48"/>
        <v>0</v>
      </c>
      <c r="BT10" s="129">
        <f t="shared" si="49"/>
        <v>0.15625</v>
      </c>
      <c r="BU10" s="129">
        <f t="shared" si="50"/>
        <v>0.15625</v>
      </c>
      <c r="BV10" s="129">
        <f t="shared" si="51"/>
        <v>0</v>
      </c>
      <c r="BW10" s="128">
        <f t="shared" si="52"/>
        <v>6.024096385542169E-3</v>
      </c>
    </row>
    <row r="11" spans="1:75" s="121" customFormat="1" ht="15.75" customHeight="1" x14ac:dyDescent="0.25">
      <c r="A11" s="271"/>
      <c r="B11" s="235" t="s">
        <v>93</v>
      </c>
      <c r="C11" s="124" t="s">
        <v>94</v>
      </c>
      <c r="D11" s="141">
        <v>400</v>
      </c>
      <c r="E11" s="144">
        <v>259</v>
      </c>
      <c r="F11" s="144">
        <v>2003</v>
      </c>
      <c r="G11" s="144">
        <v>2006</v>
      </c>
      <c r="H11" s="144">
        <v>2010</v>
      </c>
      <c r="I11" s="143">
        <v>28</v>
      </c>
      <c r="J11" s="143">
        <v>14</v>
      </c>
      <c r="K11" s="143">
        <v>14</v>
      </c>
      <c r="L11" s="143">
        <v>2</v>
      </c>
      <c r="M11" s="143">
        <v>3</v>
      </c>
      <c r="N11" s="143">
        <v>3</v>
      </c>
      <c r="O11" s="143">
        <v>4</v>
      </c>
      <c r="P11" s="143">
        <v>0</v>
      </c>
      <c r="Q11" s="143">
        <v>4</v>
      </c>
      <c r="R11" s="143">
        <v>4</v>
      </c>
      <c r="S11" s="143">
        <v>0</v>
      </c>
      <c r="T11" s="142">
        <f t="shared" si="0"/>
        <v>-141</v>
      </c>
      <c r="U11" s="141">
        <v>99</v>
      </c>
      <c r="V11" s="219" t="s">
        <v>10</v>
      </c>
      <c r="W11" s="139">
        <f t="shared" si="1"/>
        <v>58</v>
      </c>
      <c r="X11" s="139">
        <f t="shared" si="2"/>
        <v>48</v>
      </c>
      <c r="Y11" s="139">
        <f t="shared" si="3"/>
        <v>37</v>
      </c>
      <c r="Z11" s="139" t="e">
        <f t="shared" si="4"/>
        <v>#VALUE!</v>
      </c>
      <c r="AA11" s="138" t="e">
        <f t="shared" si="5"/>
        <v>#VALUE!</v>
      </c>
      <c r="AB11" s="138">
        <f t="shared" si="6"/>
        <v>201</v>
      </c>
      <c r="AC11" s="138">
        <f t="shared" si="7"/>
        <v>211</v>
      </c>
      <c r="AD11" s="138">
        <f t="shared" si="8"/>
        <v>222</v>
      </c>
      <c r="AE11" s="218" t="e">
        <f t="shared" si="9"/>
        <v>#VALUE!</v>
      </c>
      <c r="AF11" s="137">
        <f t="shared" si="10"/>
        <v>0.22393822393822393</v>
      </c>
      <c r="AG11" s="137">
        <f t="shared" si="11"/>
        <v>0.18532818532818532</v>
      </c>
      <c r="AH11" s="137">
        <f t="shared" si="12"/>
        <v>0.14285714285714285</v>
      </c>
      <c r="AI11" s="218" t="e">
        <f t="shared" si="13"/>
        <v>#VALUE!</v>
      </c>
      <c r="AJ11" s="136">
        <f t="shared" si="14"/>
        <v>3.8610038610038616E-2</v>
      </c>
      <c r="AK11" s="135">
        <f t="shared" si="15"/>
        <v>4.2471042471042469E-2</v>
      </c>
      <c r="AL11" s="217">
        <v>8.1000000000000003E-2</v>
      </c>
      <c r="AM11" s="124">
        <f t="shared" si="17"/>
        <v>16</v>
      </c>
      <c r="AN11" s="124">
        <f t="shared" si="18"/>
        <v>14</v>
      </c>
      <c r="AO11" s="124">
        <f t="shared" si="19"/>
        <v>2</v>
      </c>
      <c r="AP11" s="124">
        <f t="shared" si="20"/>
        <v>17</v>
      </c>
      <c r="AQ11" s="124">
        <f t="shared" si="21"/>
        <v>14</v>
      </c>
      <c r="AR11" s="134">
        <f t="shared" si="22"/>
        <v>3</v>
      </c>
      <c r="AS11" s="124">
        <f t="shared" si="23"/>
        <v>28</v>
      </c>
      <c r="AT11" s="132">
        <f t="shared" si="24"/>
        <v>0.27586206896551724</v>
      </c>
      <c r="AU11" s="133">
        <f t="shared" si="25"/>
        <v>0.875</v>
      </c>
      <c r="AV11" s="133">
        <f t="shared" si="26"/>
        <v>0.125</v>
      </c>
      <c r="AW11" s="132">
        <f t="shared" si="27"/>
        <v>0.35416666666666669</v>
      </c>
      <c r="AX11" s="132">
        <f t="shared" si="28"/>
        <v>0.82352941176470584</v>
      </c>
      <c r="AY11" s="132">
        <f t="shared" si="29"/>
        <v>0.17647058823529413</v>
      </c>
      <c r="AZ11" s="132">
        <f t="shared" si="53"/>
        <v>0.48275862068965519</v>
      </c>
      <c r="BA11" s="124">
        <f t="shared" si="30"/>
        <v>6</v>
      </c>
      <c r="BB11" s="124">
        <f t="shared" si="31"/>
        <v>3</v>
      </c>
      <c r="BC11" s="124">
        <f t="shared" si="32"/>
        <v>3</v>
      </c>
      <c r="BD11" s="124">
        <f t="shared" si="33"/>
        <v>6</v>
      </c>
      <c r="BE11" s="124">
        <f t="shared" si="34"/>
        <v>4</v>
      </c>
      <c r="BF11" s="124">
        <f t="shared" si="35"/>
        <v>2</v>
      </c>
      <c r="BG11" s="124">
        <f t="shared" si="36"/>
        <v>7</v>
      </c>
      <c r="BH11" s="131">
        <f t="shared" si="37"/>
        <v>2.9850746268656716E-2</v>
      </c>
      <c r="BI11" s="131">
        <f t="shared" si="38"/>
        <v>0.5</v>
      </c>
      <c r="BJ11" s="131">
        <f t="shared" si="39"/>
        <v>0.5</v>
      </c>
      <c r="BK11" s="131">
        <f t="shared" si="40"/>
        <v>2.843601895734597E-2</v>
      </c>
      <c r="BL11" s="131">
        <f t="shared" si="41"/>
        <v>0.66666666666666663</v>
      </c>
      <c r="BM11" s="131">
        <f t="shared" si="42"/>
        <v>0.33333333333333331</v>
      </c>
      <c r="BN11" s="131">
        <f t="shared" si="43"/>
        <v>3.482587064676617E-2</v>
      </c>
      <c r="BO11" s="129">
        <f t="shared" si="44"/>
        <v>0.7567567567567568</v>
      </c>
      <c r="BP11" s="129">
        <f t="shared" si="45"/>
        <v>0</v>
      </c>
      <c r="BQ11" s="130">
        <f t="shared" si="46"/>
        <v>8</v>
      </c>
      <c r="BR11" s="129">
        <f t="shared" si="47"/>
        <v>0.5</v>
      </c>
      <c r="BS11" s="129">
        <f t="shared" si="48"/>
        <v>0.5</v>
      </c>
      <c r="BT11" s="129">
        <f t="shared" si="49"/>
        <v>0.21621621621621623</v>
      </c>
      <c r="BU11" s="129">
        <f t="shared" si="50"/>
        <v>0.10810810810810811</v>
      </c>
      <c r="BV11" s="129">
        <f t="shared" si="51"/>
        <v>0.10810810810810811</v>
      </c>
      <c r="BW11" s="128">
        <f t="shared" si="52"/>
        <v>0</v>
      </c>
    </row>
    <row r="12" spans="1:75" s="121" customFormat="1" ht="15.75" customHeight="1" thickBot="1" x14ac:dyDescent="0.3">
      <c r="A12" s="271"/>
      <c r="B12" s="236" t="s">
        <v>93</v>
      </c>
      <c r="C12" s="167" t="s">
        <v>92</v>
      </c>
      <c r="D12" s="213">
        <v>1452</v>
      </c>
      <c r="E12" s="216">
        <v>1589</v>
      </c>
      <c r="F12" s="216">
        <v>2002</v>
      </c>
      <c r="G12" s="216">
        <v>2006</v>
      </c>
      <c r="H12" s="216">
        <v>2010</v>
      </c>
      <c r="I12" s="215">
        <v>409</v>
      </c>
      <c r="J12" s="215">
        <v>83</v>
      </c>
      <c r="K12" s="215">
        <v>109</v>
      </c>
      <c r="L12" s="215">
        <v>9</v>
      </c>
      <c r="M12" s="215">
        <v>8</v>
      </c>
      <c r="N12" s="215">
        <v>21</v>
      </c>
      <c r="O12" s="215">
        <v>8</v>
      </c>
      <c r="P12" s="215">
        <v>2</v>
      </c>
      <c r="Q12" s="215">
        <v>9</v>
      </c>
      <c r="R12" s="215">
        <v>57</v>
      </c>
      <c r="S12" s="215">
        <v>41</v>
      </c>
      <c r="T12" s="214">
        <f t="shared" si="0"/>
        <v>137</v>
      </c>
      <c r="U12" s="213">
        <v>626</v>
      </c>
      <c r="V12" s="212">
        <v>763</v>
      </c>
      <c r="W12" s="139">
        <f t="shared" si="1"/>
        <v>610</v>
      </c>
      <c r="X12" s="139">
        <f t="shared" si="2"/>
        <v>521</v>
      </c>
      <c r="Y12" s="139">
        <f t="shared" si="3"/>
        <v>447</v>
      </c>
      <c r="Z12" s="211">
        <f t="shared" si="4"/>
        <v>-316</v>
      </c>
      <c r="AA12" s="210">
        <f t="shared" si="5"/>
        <v>826</v>
      </c>
      <c r="AB12" s="210">
        <f t="shared" si="6"/>
        <v>979</v>
      </c>
      <c r="AC12" s="210">
        <f t="shared" si="7"/>
        <v>1068</v>
      </c>
      <c r="AD12" s="210">
        <f t="shared" si="8"/>
        <v>1142</v>
      </c>
      <c r="AE12" s="209">
        <f t="shared" si="9"/>
        <v>0.48017621145374451</v>
      </c>
      <c r="AF12" s="209">
        <f t="shared" si="10"/>
        <v>0.38388923851478918</v>
      </c>
      <c r="AG12" s="209">
        <f t="shared" si="11"/>
        <v>0.32787916928886091</v>
      </c>
      <c r="AH12" s="209">
        <f t="shared" si="12"/>
        <v>0.28130899937067338</v>
      </c>
      <c r="AI12" s="208">
        <f t="shared" si="13"/>
        <v>0.19886721208307112</v>
      </c>
      <c r="AJ12" s="208">
        <f t="shared" si="14"/>
        <v>5.6010069225928272E-2</v>
      </c>
      <c r="AK12" s="207">
        <f t="shared" si="15"/>
        <v>4.6570169918187521E-2</v>
      </c>
      <c r="AL12" s="207">
        <f>(-(AH12-AE12))</f>
        <v>0.19886721208307112</v>
      </c>
      <c r="AM12" s="167">
        <f t="shared" si="17"/>
        <v>118</v>
      </c>
      <c r="AN12" s="167">
        <f t="shared" si="18"/>
        <v>109</v>
      </c>
      <c r="AO12" s="167">
        <f t="shared" si="19"/>
        <v>9</v>
      </c>
      <c r="AP12" s="124">
        <f t="shared" si="20"/>
        <v>91</v>
      </c>
      <c r="AQ12" s="167">
        <f t="shared" si="21"/>
        <v>83</v>
      </c>
      <c r="AR12" s="134">
        <f t="shared" si="22"/>
        <v>8</v>
      </c>
      <c r="AS12" s="167">
        <f t="shared" si="23"/>
        <v>192</v>
      </c>
      <c r="AT12" s="205">
        <f t="shared" si="24"/>
        <v>0.19344262295081968</v>
      </c>
      <c r="AU12" s="206">
        <f t="shared" si="25"/>
        <v>0.92372881355932202</v>
      </c>
      <c r="AV12" s="206">
        <f t="shared" si="26"/>
        <v>7.6271186440677971E-2</v>
      </c>
      <c r="AW12" s="205">
        <f t="shared" si="27"/>
        <v>0.1746641074856046</v>
      </c>
      <c r="AX12" s="132">
        <f t="shared" si="28"/>
        <v>0.91208791208791207</v>
      </c>
      <c r="AY12" s="132">
        <f t="shared" si="29"/>
        <v>8.7912087912087919E-2</v>
      </c>
      <c r="AZ12" s="205">
        <f t="shared" si="53"/>
        <v>0.31475409836065577</v>
      </c>
      <c r="BA12" s="167">
        <f t="shared" si="30"/>
        <v>29</v>
      </c>
      <c r="BB12" s="167">
        <f t="shared" si="31"/>
        <v>21</v>
      </c>
      <c r="BC12" s="167">
        <f t="shared" si="32"/>
        <v>8</v>
      </c>
      <c r="BD12" s="124">
        <f t="shared" si="33"/>
        <v>17</v>
      </c>
      <c r="BE12" s="124">
        <f t="shared" si="34"/>
        <v>8</v>
      </c>
      <c r="BF12" s="124">
        <f t="shared" si="35"/>
        <v>9</v>
      </c>
      <c r="BG12" s="124">
        <f t="shared" si="36"/>
        <v>29</v>
      </c>
      <c r="BH12" s="204">
        <f t="shared" si="37"/>
        <v>2.9622063329928498E-2</v>
      </c>
      <c r="BI12" s="204">
        <f t="shared" si="38"/>
        <v>0.72413793103448276</v>
      </c>
      <c r="BJ12" s="204">
        <f t="shared" si="39"/>
        <v>0.27586206896551724</v>
      </c>
      <c r="BK12" s="131">
        <f t="shared" si="40"/>
        <v>1.5917602996254682E-2</v>
      </c>
      <c r="BL12" s="131">
        <f t="shared" si="41"/>
        <v>0.47058823529411764</v>
      </c>
      <c r="BM12" s="131">
        <f t="shared" si="42"/>
        <v>0.52941176470588236</v>
      </c>
      <c r="BN12" s="204">
        <f t="shared" si="43"/>
        <v>2.9622063329928498E-2</v>
      </c>
      <c r="BO12" s="202">
        <f t="shared" si="44"/>
        <v>0.91498881431767343</v>
      </c>
      <c r="BP12" s="202">
        <f t="shared" si="45"/>
        <v>4.4742729306487695E-3</v>
      </c>
      <c r="BQ12" s="203">
        <f t="shared" si="46"/>
        <v>66</v>
      </c>
      <c r="BR12" s="202">
        <f t="shared" si="47"/>
        <v>0.86363636363636365</v>
      </c>
      <c r="BS12" s="202">
        <f t="shared" si="48"/>
        <v>0.13636363636363635</v>
      </c>
      <c r="BT12" s="202">
        <f t="shared" si="49"/>
        <v>0.1476510067114094</v>
      </c>
      <c r="BU12" s="202">
        <f t="shared" si="50"/>
        <v>0.12751677852348994</v>
      </c>
      <c r="BV12" s="202">
        <f t="shared" si="51"/>
        <v>2.0134228187919462E-2</v>
      </c>
      <c r="BW12" s="201">
        <f t="shared" si="52"/>
        <v>3.5901926444833622E-2</v>
      </c>
    </row>
    <row r="13" spans="1:75" s="182" customFormat="1" ht="15.75" customHeight="1" thickBot="1" x14ac:dyDescent="0.3">
      <c r="A13" s="271"/>
      <c r="B13" s="237" t="s">
        <v>137</v>
      </c>
      <c r="C13" s="187" t="s">
        <v>136</v>
      </c>
      <c r="D13" s="197" t="s">
        <v>10</v>
      </c>
      <c r="E13" s="200">
        <v>340</v>
      </c>
      <c r="F13" s="200">
        <v>2002</v>
      </c>
      <c r="G13" s="200">
        <v>2006</v>
      </c>
      <c r="H13" s="200">
        <v>2009</v>
      </c>
      <c r="I13" s="199">
        <v>11</v>
      </c>
      <c r="J13" s="199">
        <v>0</v>
      </c>
      <c r="K13" s="199">
        <v>3</v>
      </c>
      <c r="L13" s="199">
        <v>0</v>
      </c>
      <c r="M13" s="199">
        <v>4</v>
      </c>
      <c r="N13" s="199">
        <v>3</v>
      </c>
      <c r="O13" s="199">
        <v>4</v>
      </c>
      <c r="P13" s="199">
        <v>2</v>
      </c>
      <c r="Q13" s="199">
        <v>5</v>
      </c>
      <c r="R13" s="199">
        <v>3</v>
      </c>
      <c r="S13" s="199">
        <v>0</v>
      </c>
      <c r="T13" s="198" t="e">
        <f t="shared" si="0"/>
        <v>#VALUE!</v>
      </c>
      <c r="U13" s="197" t="s">
        <v>10</v>
      </c>
      <c r="V13" s="196" t="s">
        <v>10</v>
      </c>
      <c r="W13" s="139">
        <f t="shared" si="1"/>
        <v>14</v>
      </c>
      <c r="X13" s="139">
        <f t="shared" si="2"/>
        <v>18</v>
      </c>
      <c r="Y13" s="139">
        <f t="shared" si="3"/>
        <v>18</v>
      </c>
      <c r="Z13" s="195" t="e">
        <f t="shared" si="4"/>
        <v>#VALUE!</v>
      </c>
      <c r="AA13" s="194" t="e">
        <f t="shared" si="5"/>
        <v>#VALUE!</v>
      </c>
      <c r="AB13" s="194">
        <f t="shared" si="6"/>
        <v>326</v>
      </c>
      <c r="AC13" s="194">
        <f t="shared" si="7"/>
        <v>322</v>
      </c>
      <c r="AD13" s="194">
        <f t="shared" si="8"/>
        <v>322</v>
      </c>
      <c r="AE13" s="193" t="e">
        <f t="shared" si="9"/>
        <v>#VALUE!</v>
      </c>
      <c r="AF13" s="193">
        <f t="shared" si="10"/>
        <v>4.1176470588235294E-2</v>
      </c>
      <c r="AG13" s="193">
        <f t="shared" si="11"/>
        <v>5.2941176470588235E-2</v>
      </c>
      <c r="AH13" s="193">
        <f t="shared" si="12"/>
        <v>5.2941176470588235E-2</v>
      </c>
      <c r="AI13" s="192" t="e">
        <f t="shared" si="13"/>
        <v>#VALUE!</v>
      </c>
      <c r="AJ13" s="192">
        <f t="shared" si="14"/>
        <v>-1.1764705882352941E-2</v>
      </c>
      <c r="AK13" s="191">
        <f t="shared" si="15"/>
        <v>0</v>
      </c>
      <c r="AL13" s="190">
        <v>1.2E-2</v>
      </c>
      <c r="AM13" s="187">
        <f t="shared" si="17"/>
        <v>3</v>
      </c>
      <c r="AN13" s="187">
        <f t="shared" si="18"/>
        <v>3</v>
      </c>
      <c r="AO13" s="187">
        <f t="shared" si="19"/>
        <v>0</v>
      </c>
      <c r="AP13" s="124">
        <f t="shared" si="20"/>
        <v>4</v>
      </c>
      <c r="AQ13" s="187">
        <f t="shared" si="21"/>
        <v>0</v>
      </c>
      <c r="AR13" s="134">
        <f t="shared" si="22"/>
        <v>4</v>
      </c>
      <c r="AS13" s="187">
        <f t="shared" si="23"/>
        <v>3</v>
      </c>
      <c r="AT13" s="188">
        <f t="shared" si="24"/>
        <v>0.21428571428571427</v>
      </c>
      <c r="AU13" s="189">
        <f t="shared" si="25"/>
        <v>1</v>
      </c>
      <c r="AV13" s="189">
        <f t="shared" si="26"/>
        <v>0</v>
      </c>
      <c r="AW13" s="188">
        <f t="shared" si="27"/>
        <v>0.22222222222222221</v>
      </c>
      <c r="AX13" s="132">
        <f t="shared" si="28"/>
        <v>0</v>
      </c>
      <c r="AY13" s="132">
        <f t="shared" si="29"/>
        <v>1</v>
      </c>
      <c r="AZ13" s="188">
        <f t="shared" si="53"/>
        <v>0.21428571428571427</v>
      </c>
      <c r="BA13" s="187">
        <f t="shared" si="30"/>
        <v>7</v>
      </c>
      <c r="BB13" s="187">
        <f t="shared" si="31"/>
        <v>3</v>
      </c>
      <c r="BC13" s="187">
        <f t="shared" si="32"/>
        <v>4</v>
      </c>
      <c r="BD13" s="124">
        <f t="shared" si="33"/>
        <v>4</v>
      </c>
      <c r="BE13" s="124">
        <f t="shared" si="34"/>
        <v>4</v>
      </c>
      <c r="BF13" s="124">
        <f t="shared" si="35"/>
        <v>0</v>
      </c>
      <c r="BG13" s="124">
        <f t="shared" si="36"/>
        <v>7</v>
      </c>
      <c r="BH13" s="186">
        <f t="shared" si="37"/>
        <v>2.1472392638036811E-2</v>
      </c>
      <c r="BI13" s="186">
        <f t="shared" si="38"/>
        <v>0.42857142857142855</v>
      </c>
      <c r="BJ13" s="186">
        <f t="shared" si="39"/>
        <v>0.5714285714285714</v>
      </c>
      <c r="BK13" s="131">
        <f t="shared" si="40"/>
        <v>1.2422360248447204E-2</v>
      </c>
      <c r="BL13" s="131">
        <f t="shared" si="41"/>
        <v>1</v>
      </c>
      <c r="BM13" s="131">
        <f t="shared" si="42"/>
        <v>0</v>
      </c>
      <c r="BN13" s="186">
        <f t="shared" si="43"/>
        <v>2.1472392638036811E-2</v>
      </c>
      <c r="BO13" s="184">
        <f t="shared" si="44"/>
        <v>0.61111111111111116</v>
      </c>
      <c r="BP13" s="184">
        <f t="shared" si="45"/>
        <v>0.1111111111111111</v>
      </c>
      <c r="BQ13" s="185">
        <f t="shared" si="46"/>
        <v>8</v>
      </c>
      <c r="BR13" s="184">
        <f t="shared" si="47"/>
        <v>0.375</v>
      </c>
      <c r="BS13" s="184">
        <f t="shared" si="48"/>
        <v>0.625</v>
      </c>
      <c r="BT13" s="184">
        <f t="shared" si="49"/>
        <v>0.44444444444444442</v>
      </c>
      <c r="BU13" s="184">
        <f t="shared" si="50"/>
        <v>0.16666666666666666</v>
      </c>
      <c r="BV13" s="184">
        <f t="shared" si="51"/>
        <v>0.27777777777777779</v>
      </c>
      <c r="BW13" s="183">
        <f t="shared" si="52"/>
        <v>0</v>
      </c>
    </row>
    <row r="14" spans="1:75" s="162" customFormat="1" ht="16.5" customHeight="1" thickBot="1" x14ac:dyDescent="0.3">
      <c r="A14" s="271"/>
      <c r="B14" s="238" t="s">
        <v>137</v>
      </c>
      <c r="C14" s="168" t="s">
        <v>139</v>
      </c>
      <c r="D14" s="178" t="s">
        <v>10</v>
      </c>
      <c r="E14" s="181">
        <v>197</v>
      </c>
      <c r="F14" s="200">
        <v>2002</v>
      </c>
      <c r="G14" s="200">
        <v>2006</v>
      </c>
      <c r="H14" s="200">
        <v>2009</v>
      </c>
      <c r="I14" s="180">
        <v>83</v>
      </c>
      <c r="J14" s="180">
        <v>7</v>
      </c>
      <c r="K14" s="180">
        <v>9</v>
      </c>
      <c r="L14" s="180">
        <v>0</v>
      </c>
      <c r="M14" s="180">
        <v>4</v>
      </c>
      <c r="N14" s="180">
        <v>0</v>
      </c>
      <c r="O14" s="180">
        <v>5</v>
      </c>
      <c r="P14" s="180">
        <v>43</v>
      </c>
      <c r="Q14" s="180">
        <v>2</v>
      </c>
      <c r="R14" s="180">
        <v>6</v>
      </c>
      <c r="S14" s="180">
        <v>0</v>
      </c>
      <c r="T14" s="179" t="e">
        <f t="shared" si="0"/>
        <v>#VALUE!</v>
      </c>
      <c r="U14" s="178" t="s">
        <v>10</v>
      </c>
      <c r="V14" s="177" t="s">
        <v>10</v>
      </c>
      <c r="W14" s="139">
        <f t="shared" si="1"/>
        <v>99</v>
      </c>
      <c r="X14" s="139">
        <f t="shared" si="2"/>
        <v>94</v>
      </c>
      <c r="Y14" s="139">
        <f t="shared" si="3"/>
        <v>88</v>
      </c>
      <c r="Z14" s="176" t="e">
        <f t="shared" si="4"/>
        <v>#VALUE!</v>
      </c>
      <c r="AA14" s="175" t="e">
        <f t="shared" si="5"/>
        <v>#VALUE!</v>
      </c>
      <c r="AB14" s="175">
        <f t="shared" si="6"/>
        <v>98</v>
      </c>
      <c r="AC14" s="175">
        <f t="shared" si="7"/>
        <v>103</v>
      </c>
      <c r="AD14" s="175">
        <f t="shared" si="8"/>
        <v>109</v>
      </c>
      <c r="AE14" s="174" t="e">
        <f t="shared" si="9"/>
        <v>#VALUE!</v>
      </c>
      <c r="AF14" s="174">
        <f t="shared" si="10"/>
        <v>0.5025380710659898</v>
      </c>
      <c r="AG14" s="174">
        <f t="shared" si="11"/>
        <v>0.47715736040609136</v>
      </c>
      <c r="AH14" s="174">
        <f t="shared" si="12"/>
        <v>0.4467005076142132</v>
      </c>
      <c r="AI14" s="173" t="e">
        <f t="shared" si="13"/>
        <v>#VALUE!</v>
      </c>
      <c r="AJ14" s="173">
        <f t="shared" si="14"/>
        <v>2.5380710659898442E-2</v>
      </c>
      <c r="AK14" s="172">
        <f t="shared" si="15"/>
        <v>3.0456852791878153E-2</v>
      </c>
      <c r="AL14" s="171">
        <v>5.6000000000000001E-2</v>
      </c>
      <c r="AM14" s="168">
        <f t="shared" si="17"/>
        <v>9</v>
      </c>
      <c r="AN14" s="168">
        <f t="shared" si="18"/>
        <v>9</v>
      </c>
      <c r="AO14" s="168">
        <f t="shared" si="19"/>
        <v>0</v>
      </c>
      <c r="AP14" s="124">
        <f t="shared" si="20"/>
        <v>11</v>
      </c>
      <c r="AQ14" s="168">
        <f t="shared" si="21"/>
        <v>7</v>
      </c>
      <c r="AR14" s="134">
        <f t="shared" si="22"/>
        <v>4</v>
      </c>
      <c r="AS14" s="168">
        <f t="shared" si="23"/>
        <v>16</v>
      </c>
      <c r="AT14" s="169">
        <f t="shared" si="24"/>
        <v>9.0909090909090912E-2</v>
      </c>
      <c r="AU14" s="170">
        <f t="shared" si="25"/>
        <v>1</v>
      </c>
      <c r="AV14" s="170">
        <f t="shared" si="26"/>
        <v>0</v>
      </c>
      <c r="AW14" s="169">
        <f t="shared" si="27"/>
        <v>0.11702127659574468</v>
      </c>
      <c r="AX14" s="132">
        <f t="shared" si="28"/>
        <v>0.63636363636363635</v>
      </c>
      <c r="AY14" s="132">
        <f t="shared" si="29"/>
        <v>0.36363636363636365</v>
      </c>
      <c r="AZ14" s="169">
        <f t="shared" si="53"/>
        <v>0.16161616161616163</v>
      </c>
      <c r="BA14" s="168">
        <f t="shared" si="30"/>
        <v>4</v>
      </c>
      <c r="BB14" s="168">
        <f t="shared" si="31"/>
        <v>0</v>
      </c>
      <c r="BC14" s="168">
        <f t="shared" si="32"/>
        <v>4</v>
      </c>
      <c r="BD14" s="124">
        <f t="shared" si="33"/>
        <v>5</v>
      </c>
      <c r="BE14" s="124">
        <f t="shared" si="34"/>
        <v>5</v>
      </c>
      <c r="BF14" s="124">
        <f t="shared" si="35"/>
        <v>0</v>
      </c>
      <c r="BG14" s="124">
        <f t="shared" si="36"/>
        <v>5</v>
      </c>
      <c r="BH14" s="166">
        <f t="shared" si="37"/>
        <v>4.0816326530612242E-2</v>
      </c>
      <c r="BI14" s="166">
        <f t="shared" si="38"/>
        <v>0</v>
      </c>
      <c r="BJ14" s="166">
        <f t="shared" si="39"/>
        <v>1</v>
      </c>
      <c r="BK14" s="131">
        <f t="shared" si="40"/>
        <v>4.8543689320388349E-2</v>
      </c>
      <c r="BL14" s="131">
        <f t="shared" si="41"/>
        <v>1</v>
      </c>
      <c r="BM14" s="131">
        <f t="shared" si="42"/>
        <v>0</v>
      </c>
      <c r="BN14" s="166">
        <f t="shared" si="43"/>
        <v>5.1020408163265307E-2</v>
      </c>
      <c r="BO14" s="164">
        <f t="shared" si="44"/>
        <v>0.94318181818181823</v>
      </c>
      <c r="BP14" s="164">
        <f t="shared" si="45"/>
        <v>0.48863636363636365</v>
      </c>
      <c r="BQ14" s="165">
        <f t="shared" si="46"/>
        <v>8</v>
      </c>
      <c r="BR14" s="164">
        <f t="shared" si="47"/>
        <v>0.75</v>
      </c>
      <c r="BS14" s="164">
        <f t="shared" si="48"/>
        <v>0.25</v>
      </c>
      <c r="BT14" s="164">
        <f t="shared" si="49"/>
        <v>9.0909090909090912E-2</v>
      </c>
      <c r="BU14" s="164">
        <f t="shared" si="50"/>
        <v>6.8181818181818177E-2</v>
      </c>
      <c r="BV14" s="164">
        <f t="shared" si="51"/>
        <v>2.2727272727272728E-2</v>
      </c>
      <c r="BW14" s="163">
        <f t="shared" si="52"/>
        <v>0</v>
      </c>
    </row>
    <row r="15" spans="1:75" s="121" customFormat="1" ht="15.75" customHeight="1" x14ac:dyDescent="0.25">
      <c r="A15" s="271"/>
      <c r="B15" s="239" t="s">
        <v>105</v>
      </c>
      <c r="C15" s="149" t="s">
        <v>104</v>
      </c>
      <c r="D15" s="158">
        <v>356</v>
      </c>
      <c r="E15" s="161">
        <v>339</v>
      </c>
      <c r="F15" s="161">
        <v>2002</v>
      </c>
      <c r="G15" s="161">
        <v>2005</v>
      </c>
      <c r="H15" s="161">
        <v>2009</v>
      </c>
      <c r="I15" s="160">
        <v>73</v>
      </c>
      <c r="J15" s="160">
        <v>3</v>
      </c>
      <c r="K15" s="160">
        <v>14</v>
      </c>
      <c r="L15" s="160">
        <v>0</v>
      </c>
      <c r="M15" s="160">
        <v>2</v>
      </c>
      <c r="N15" s="160">
        <v>1</v>
      </c>
      <c r="O15" s="160">
        <v>1</v>
      </c>
      <c r="P15" s="160">
        <v>2</v>
      </c>
      <c r="Q15" s="160">
        <v>9</v>
      </c>
      <c r="R15" s="160">
        <v>15</v>
      </c>
      <c r="S15" s="160">
        <v>1</v>
      </c>
      <c r="T15" s="159">
        <f t="shared" si="0"/>
        <v>-17</v>
      </c>
      <c r="U15" s="158">
        <v>118</v>
      </c>
      <c r="V15" s="157">
        <v>101</v>
      </c>
      <c r="W15" s="139">
        <f t="shared" si="1"/>
        <v>90</v>
      </c>
      <c r="X15" s="139">
        <f t="shared" si="2"/>
        <v>79</v>
      </c>
      <c r="Y15" s="139">
        <f t="shared" si="3"/>
        <v>75</v>
      </c>
      <c r="Z15" s="156">
        <f t="shared" si="4"/>
        <v>-26</v>
      </c>
      <c r="AA15" s="155">
        <f t="shared" si="5"/>
        <v>238</v>
      </c>
      <c r="AB15" s="155">
        <f t="shared" si="6"/>
        <v>249</v>
      </c>
      <c r="AC15" s="155">
        <f t="shared" si="7"/>
        <v>260</v>
      </c>
      <c r="AD15" s="155">
        <f t="shared" si="8"/>
        <v>264</v>
      </c>
      <c r="AE15" s="154">
        <f t="shared" si="9"/>
        <v>0.29793510324483774</v>
      </c>
      <c r="AF15" s="154">
        <f t="shared" si="10"/>
        <v>0.26548672566371684</v>
      </c>
      <c r="AG15" s="154">
        <f t="shared" si="11"/>
        <v>0.23303834808259588</v>
      </c>
      <c r="AH15" s="154">
        <f t="shared" si="12"/>
        <v>0.22123893805309736</v>
      </c>
      <c r="AI15" s="153">
        <f t="shared" si="13"/>
        <v>7.6696165191740384E-2</v>
      </c>
      <c r="AJ15" s="153">
        <f t="shared" si="14"/>
        <v>3.2448377581120957E-2</v>
      </c>
      <c r="AK15" s="152">
        <f t="shared" si="15"/>
        <v>1.1799410029498525E-2</v>
      </c>
      <c r="AL15" s="152">
        <f t="shared" ref="AL15:AL26" si="54">(-(AH15-AE15))</f>
        <v>7.6696165191740384E-2</v>
      </c>
      <c r="AM15" s="149">
        <f t="shared" si="17"/>
        <v>14</v>
      </c>
      <c r="AN15" s="149">
        <f t="shared" si="18"/>
        <v>14</v>
      </c>
      <c r="AO15" s="149">
        <f t="shared" si="19"/>
        <v>0</v>
      </c>
      <c r="AP15" s="124">
        <f t="shared" si="20"/>
        <v>5</v>
      </c>
      <c r="AQ15" s="149">
        <f t="shared" si="21"/>
        <v>3</v>
      </c>
      <c r="AR15" s="134">
        <f t="shared" si="22"/>
        <v>2</v>
      </c>
      <c r="AS15" s="149">
        <f t="shared" si="23"/>
        <v>17</v>
      </c>
      <c r="AT15" s="150">
        <f t="shared" si="24"/>
        <v>0.15555555555555556</v>
      </c>
      <c r="AU15" s="151">
        <f t="shared" si="25"/>
        <v>1</v>
      </c>
      <c r="AV15" s="151">
        <f t="shared" si="26"/>
        <v>0</v>
      </c>
      <c r="AW15" s="150">
        <f t="shared" si="27"/>
        <v>6.3291139240506333E-2</v>
      </c>
      <c r="AX15" s="132">
        <f t="shared" si="28"/>
        <v>0.6</v>
      </c>
      <c r="AY15" s="132">
        <f t="shared" si="29"/>
        <v>0.4</v>
      </c>
      <c r="AZ15" s="150">
        <f t="shared" si="53"/>
        <v>0.18888888888888888</v>
      </c>
      <c r="BA15" s="149">
        <f t="shared" si="30"/>
        <v>3</v>
      </c>
      <c r="BB15" s="149">
        <f t="shared" si="31"/>
        <v>1</v>
      </c>
      <c r="BC15" s="149">
        <f t="shared" si="32"/>
        <v>2</v>
      </c>
      <c r="BD15" s="124">
        <f t="shared" si="33"/>
        <v>1</v>
      </c>
      <c r="BE15" s="124">
        <f t="shared" si="34"/>
        <v>1</v>
      </c>
      <c r="BF15" s="124">
        <f t="shared" si="35"/>
        <v>0</v>
      </c>
      <c r="BG15" s="124">
        <f t="shared" si="36"/>
        <v>2</v>
      </c>
      <c r="BH15" s="148">
        <f t="shared" si="37"/>
        <v>1.2048192771084338E-2</v>
      </c>
      <c r="BI15" s="148">
        <f t="shared" si="38"/>
        <v>0.33333333333333331</v>
      </c>
      <c r="BJ15" s="148">
        <f t="shared" si="39"/>
        <v>0.66666666666666663</v>
      </c>
      <c r="BK15" s="131">
        <f t="shared" si="40"/>
        <v>3.8461538461538464E-3</v>
      </c>
      <c r="BL15" s="131">
        <f t="shared" si="41"/>
        <v>1</v>
      </c>
      <c r="BM15" s="131">
        <f t="shared" si="42"/>
        <v>0</v>
      </c>
      <c r="BN15" s="148">
        <f t="shared" si="43"/>
        <v>8.0321285140562242E-3</v>
      </c>
      <c r="BO15" s="146">
        <f t="shared" si="44"/>
        <v>0.97333333333333338</v>
      </c>
      <c r="BP15" s="146">
        <f t="shared" si="45"/>
        <v>2.6666666666666668E-2</v>
      </c>
      <c r="BQ15" s="147">
        <f t="shared" si="46"/>
        <v>24</v>
      </c>
      <c r="BR15" s="146">
        <f t="shared" si="47"/>
        <v>0.625</v>
      </c>
      <c r="BS15" s="146">
        <f t="shared" si="48"/>
        <v>0.375</v>
      </c>
      <c r="BT15" s="146">
        <f t="shared" si="49"/>
        <v>0.32</v>
      </c>
      <c r="BU15" s="146">
        <f t="shared" si="50"/>
        <v>0.2</v>
      </c>
      <c r="BV15" s="146">
        <f t="shared" si="51"/>
        <v>0.12</v>
      </c>
      <c r="BW15" s="145">
        <f t="shared" si="52"/>
        <v>3.787878787878788E-3</v>
      </c>
    </row>
    <row r="16" spans="1:75" s="121" customFormat="1" ht="15.75" customHeight="1" x14ac:dyDescent="0.25">
      <c r="A16" s="271"/>
      <c r="B16" s="235" t="s">
        <v>85</v>
      </c>
      <c r="C16" s="124" t="s">
        <v>84</v>
      </c>
      <c r="D16" s="141">
        <v>96</v>
      </c>
      <c r="E16" s="144">
        <v>411</v>
      </c>
      <c r="F16" s="161">
        <v>2002</v>
      </c>
      <c r="G16" s="161">
        <v>2005</v>
      </c>
      <c r="H16" s="161">
        <v>2009</v>
      </c>
      <c r="I16" s="143">
        <v>133</v>
      </c>
      <c r="J16" s="143">
        <v>38</v>
      </c>
      <c r="K16" s="143">
        <v>56</v>
      </c>
      <c r="L16" s="143">
        <v>0</v>
      </c>
      <c r="M16" s="143">
        <v>0</v>
      </c>
      <c r="N16" s="143">
        <v>0</v>
      </c>
      <c r="O16" s="143">
        <v>1</v>
      </c>
      <c r="P16" s="143">
        <v>0</v>
      </c>
      <c r="Q16" s="143">
        <v>0</v>
      </c>
      <c r="R16" s="143">
        <v>0</v>
      </c>
      <c r="S16" s="143">
        <v>6</v>
      </c>
      <c r="T16" s="142">
        <f t="shared" si="0"/>
        <v>315</v>
      </c>
      <c r="U16" s="141">
        <v>34</v>
      </c>
      <c r="V16" s="140">
        <v>349</v>
      </c>
      <c r="W16" s="139">
        <f t="shared" si="1"/>
        <v>227</v>
      </c>
      <c r="X16" s="139">
        <f t="shared" si="2"/>
        <v>171</v>
      </c>
      <c r="Y16" s="139">
        <f t="shared" si="3"/>
        <v>134</v>
      </c>
      <c r="Z16" s="139">
        <f t="shared" si="4"/>
        <v>-215</v>
      </c>
      <c r="AA16" s="138">
        <f t="shared" si="5"/>
        <v>62</v>
      </c>
      <c r="AB16" s="138">
        <f t="shared" si="6"/>
        <v>184</v>
      </c>
      <c r="AC16" s="138">
        <f t="shared" si="7"/>
        <v>240</v>
      </c>
      <c r="AD16" s="138">
        <f t="shared" si="8"/>
        <v>277</v>
      </c>
      <c r="AE16" s="137">
        <f t="shared" si="9"/>
        <v>0.84914841849148415</v>
      </c>
      <c r="AF16" s="137">
        <f t="shared" si="10"/>
        <v>0.55231143552311435</v>
      </c>
      <c r="AG16" s="137">
        <f t="shared" si="11"/>
        <v>0.41605839416058393</v>
      </c>
      <c r="AH16" s="137">
        <f t="shared" si="12"/>
        <v>0.32603406326034062</v>
      </c>
      <c r="AI16" s="136">
        <f t="shared" si="13"/>
        <v>0.52311435523114347</v>
      </c>
      <c r="AJ16" s="136">
        <f t="shared" si="14"/>
        <v>0.13625304136253041</v>
      </c>
      <c r="AK16" s="135">
        <f t="shared" si="15"/>
        <v>9.002433090024331E-2</v>
      </c>
      <c r="AL16" s="135">
        <f t="shared" si="54"/>
        <v>0.52311435523114347</v>
      </c>
      <c r="AM16" s="124">
        <f t="shared" si="17"/>
        <v>56</v>
      </c>
      <c r="AN16" s="124">
        <f t="shared" si="18"/>
        <v>56</v>
      </c>
      <c r="AO16" s="124">
        <f t="shared" si="19"/>
        <v>0</v>
      </c>
      <c r="AP16" s="124">
        <f t="shared" si="20"/>
        <v>38</v>
      </c>
      <c r="AQ16" s="124">
        <f t="shared" si="21"/>
        <v>38</v>
      </c>
      <c r="AR16" s="134">
        <f t="shared" si="22"/>
        <v>0</v>
      </c>
      <c r="AS16" s="124">
        <f t="shared" si="23"/>
        <v>94</v>
      </c>
      <c r="AT16" s="132">
        <f t="shared" si="24"/>
        <v>0.24669603524229075</v>
      </c>
      <c r="AU16" s="133">
        <f t="shared" si="25"/>
        <v>1</v>
      </c>
      <c r="AV16" s="133">
        <f t="shared" si="26"/>
        <v>0</v>
      </c>
      <c r="AW16" s="132">
        <f t="shared" si="27"/>
        <v>0.22222222222222221</v>
      </c>
      <c r="AX16" s="132">
        <f t="shared" si="28"/>
        <v>1</v>
      </c>
      <c r="AY16" s="132">
        <f t="shared" si="29"/>
        <v>0</v>
      </c>
      <c r="AZ16" s="132">
        <f t="shared" si="53"/>
        <v>0.41409691629955947</v>
      </c>
      <c r="BA16" s="124">
        <f t="shared" si="30"/>
        <v>0</v>
      </c>
      <c r="BB16" s="124">
        <f t="shared" si="31"/>
        <v>0</v>
      </c>
      <c r="BC16" s="124">
        <f t="shared" si="32"/>
        <v>0</v>
      </c>
      <c r="BD16" s="124">
        <f t="shared" si="33"/>
        <v>1</v>
      </c>
      <c r="BE16" s="124">
        <f t="shared" si="34"/>
        <v>1</v>
      </c>
      <c r="BF16" s="124">
        <f t="shared" si="35"/>
        <v>0</v>
      </c>
      <c r="BG16" s="124">
        <f t="shared" si="36"/>
        <v>1</v>
      </c>
      <c r="BH16" s="131">
        <f t="shared" si="37"/>
        <v>0</v>
      </c>
      <c r="BI16" s="131" t="e">
        <f t="shared" si="38"/>
        <v>#DIV/0!</v>
      </c>
      <c r="BJ16" s="131" t="e">
        <f t="shared" si="39"/>
        <v>#DIV/0!</v>
      </c>
      <c r="BK16" s="131">
        <f t="shared" si="40"/>
        <v>4.1666666666666666E-3</v>
      </c>
      <c r="BL16" s="131">
        <f t="shared" si="41"/>
        <v>1</v>
      </c>
      <c r="BM16" s="131">
        <f t="shared" si="42"/>
        <v>0</v>
      </c>
      <c r="BN16" s="131">
        <f t="shared" si="43"/>
        <v>5.434782608695652E-3</v>
      </c>
      <c r="BO16" s="129">
        <f t="shared" si="44"/>
        <v>0.9925373134328358</v>
      </c>
      <c r="BP16" s="129">
        <f t="shared" si="45"/>
        <v>0</v>
      </c>
      <c r="BQ16" s="130">
        <f t="shared" si="46"/>
        <v>0</v>
      </c>
      <c r="BR16" s="129" t="e">
        <f t="shared" si="47"/>
        <v>#DIV/0!</v>
      </c>
      <c r="BS16" s="129" t="e">
        <f t="shared" si="48"/>
        <v>#DIV/0!</v>
      </c>
      <c r="BT16" s="129">
        <f t="shared" si="49"/>
        <v>0</v>
      </c>
      <c r="BU16" s="129">
        <f t="shared" si="50"/>
        <v>0</v>
      </c>
      <c r="BV16" s="129">
        <f t="shared" si="51"/>
        <v>0</v>
      </c>
      <c r="BW16" s="128">
        <f t="shared" si="52"/>
        <v>2.1660649819494584E-2</v>
      </c>
    </row>
    <row r="17" spans="1:75" s="121" customFormat="1" ht="15.75" customHeight="1" x14ac:dyDescent="0.25">
      <c r="A17" s="271"/>
      <c r="B17" s="235" t="s">
        <v>85</v>
      </c>
      <c r="C17" s="124" t="s">
        <v>110</v>
      </c>
      <c r="D17" s="141">
        <v>166</v>
      </c>
      <c r="E17" s="144">
        <v>167</v>
      </c>
      <c r="F17" s="144">
        <v>2002</v>
      </c>
      <c r="G17" s="144">
        <v>2006</v>
      </c>
      <c r="H17" s="144">
        <v>2009</v>
      </c>
      <c r="I17" s="143">
        <v>38</v>
      </c>
      <c r="J17" s="143">
        <v>0</v>
      </c>
      <c r="K17" s="143">
        <v>2</v>
      </c>
      <c r="L17" s="143">
        <v>0</v>
      </c>
      <c r="M17" s="143">
        <v>0</v>
      </c>
      <c r="N17" s="143">
        <v>0</v>
      </c>
      <c r="O17" s="143">
        <v>1</v>
      </c>
      <c r="P17" s="143">
        <v>0</v>
      </c>
      <c r="Q17" s="143">
        <v>0</v>
      </c>
      <c r="R17" s="143">
        <v>0</v>
      </c>
      <c r="S17" s="143">
        <v>2</v>
      </c>
      <c r="T17" s="142">
        <f t="shared" si="0"/>
        <v>1</v>
      </c>
      <c r="U17" s="141">
        <v>48</v>
      </c>
      <c r="V17" s="140">
        <v>49</v>
      </c>
      <c r="W17" s="139">
        <f t="shared" si="1"/>
        <v>40</v>
      </c>
      <c r="X17" s="139">
        <f t="shared" si="2"/>
        <v>38</v>
      </c>
      <c r="Y17" s="139">
        <f t="shared" si="3"/>
        <v>39</v>
      </c>
      <c r="Z17" s="139">
        <f t="shared" si="4"/>
        <v>-10</v>
      </c>
      <c r="AA17" s="138">
        <f t="shared" si="5"/>
        <v>118</v>
      </c>
      <c r="AB17" s="138">
        <f t="shared" si="6"/>
        <v>127</v>
      </c>
      <c r="AC17" s="138">
        <f t="shared" si="7"/>
        <v>129</v>
      </c>
      <c r="AD17" s="138">
        <f t="shared" si="8"/>
        <v>128</v>
      </c>
      <c r="AE17" s="137">
        <f t="shared" si="9"/>
        <v>0.29341317365269459</v>
      </c>
      <c r="AF17" s="137">
        <f t="shared" si="10"/>
        <v>0.23952095808383234</v>
      </c>
      <c r="AG17" s="137">
        <f t="shared" si="11"/>
        <v>0.22754491017964071</v>
      </c>
      <c r="AH17" s="137">
        <f t="shared" si="12"/>
        <v>0.23353293413173654</v>
      </c>
      <c r="AI17" s="136">
        <f t="shared" si="13"/>
        <v>5.9880239520958056E-2</v>
      </c>
      <c r="AJ17" s="136">
        <f t="shared" si="14"/>
        <v>1.1976047904191628E-2</v>
      </c>
      <c r="AK17" s="135">
        <f t="shared" si="15"/>
        <v>-5.9880239520958278E-3</v>
      </c>
      <c r="AL17" s="135">
        <f t="shared" si="54"/>
        <v>5.9880239520958056E-2</v>
      </c>
      <c r="AM17" s="124">
        <f t="shared" si="17"/>
        <v>2</v>
      </c>
      <c r="AN17" s="124">
        <f t="shared" si="18"/>
        <v>2</v>
      </c>
      <c r="AO17" s="124">
        <f t="shared" si="19"/>
        <v>0</v>
      </c>
      <c r="AP17" s="124">
        <f t="shared" si="20"/>
        <v>0</v>
      </c>
      <c r="AQ17" s="124">
        <f t="shared" si="21"/>
        <v>0</v>
      </c>
      <c r="AR17" s="134">
        <f t="shared" si="22"/>
        <v>0</v>
      </c>
      <c r="AS17" s="124">
        <f t="shared" si="23"/>
        <v>2</v>
      </c>
      <c r="AT17" s="132">
        <f t="shared" si="24"/>
        <v>0.05</v>
      </c>
      <c r="AU17" s="133">
        <f t="shared" si="25"/>
        <v>1</v>
      </c>
      <c r="AV17" s="133">
        <f t="shared" si="26"/>
        <v>0</v>
      </c>
      <c r="AW17" s="132">
        <f t="shared" si="27"/>
        <v>0</v>
      </c>
      <c r="AX17" s="132" t="e">
        <f t="shared" si="28"/>
        <v>#DIV/0!</v>
      </c>
      <c r="AY17" s="132" t="e">
        <f t="shared" si="29"/>
        <v>#DIV/0!</v>
      </c>
      <c r="AZ17" s="132">
        <f t="shared" si="53"/>
        <v>0.05</v>
      </c>
      <c r="BA17" s="124">
        <f t="shared" si="30"/>
        <v>0</v>
      </c>
      <c r="BB17" s="124">
        <f t="shared" si="31"/>
        <v>0</v>
      </c>
      <c r="BC17" s="124">
        <f t="shared" si="32"/>
        <v>0</v>
      </c>
      <c r="BD17" s="124">
        <f t="shared" si="33"/>
        <v>1</v>
      </c>
      <c r="BE17" s="124">
        <f t="shared" si="34"/>
        <v>1</v>
      </c>
      <c r="BF17" s="124">
        <f t="shared" si="35"/>
        <v>0</v>
      </c>
      <c r="BG17" s="124">
        <f t="shared" si="36"/>
        <v>1</v>
      </c>
      <c r="BH17" s="131">
        <f t="shared" si="37"/>
        <v>0</v>
      </c>
      <c r="BI17" s="131" t="e">
        <f t="shared" si="38"/>
        <v>#DIV/0!</v>
      </c>
      <c r="BJ17" s="131" t="e">
        <f t="shared" si="39"/>
        <v>#DIV/0!</v>
      </c>
      <c r="BK17" s="131">
        <f t="shared" si="40"/>
        <v>7.7519379844961239E-3</v>
      </c>
      <c r="BL17" s="131">
        <f t="shared" si="41"/>
        <v>1</v>
      </c>
      <c r="BM17" s="131">
        <f t="shared" si="42"/>
        <v>0</v>
      </c>
      <c r="BN17" s="131">
        <f t="shared" si="43"/>
        <v>7.874015748031496E-3</v>
      </c>
      <c r="BO17" s="129">
        <f t="shared" si="44"/>
        <v>0.97435897435897434</v>
      </c>
      <c r="BP17" s="129">
        <f t="shared" si="45"/>
        <v>0</v>
      </c>
      <c r="BQ17" s="130">
        <f t="shared" si="46"/>
        <v>0</v>
      </c>
      <c r="BR17" s="129" t="e">
        <f t="shared" si="47"/>
        <v>#DIV/0!</v>
      </c>
      <c r="BS17" s="129" t="e">
        <f t="shared" si="48"/>
        <v>#DIV/0!</v>
      </c>
      <c r="BT17" s="129">
        <f t="shared" si="49"/>
        <v>0</v>
      </c>
      <c r="BU17" s="129">
        <f t="shared" si="50"/>
        <v>0</v>
      </c>
      <c r="BV17" s="129">
        <f t="shared" si="51"/>
        <v>0</v>
      </c>
      <c r="BW17" s="128">
        <f t="shared" si="52"/>
        <v>1.5625E-2</v>
      </c>
    </row>
    <row r="18" spans="1:75" s="121" customFormat="1" ht="15.75" customHeight="1" x14ac:dyDescent="0.25">
      <c r="A18" s="271"/>
      <c r="B18" s="235" t="s">
        <v>85</v>
      </c>
      <c r="C18" s="124" t="s">
        <v>112</v>
      </c>
      <c r="D18" s="141">
        <v>164</v>
      </c>
      <c r="E18" s="144">
        <v>164</v>
      </c>
      <c r="F18" s="144">
        <v>2002</v>
      </c>
      <c r="G18" s="144">
        <v>2006</v>
      </c>
      <c r="H18" s="144">
        <v>2010</v>
      </c>
      <c r="I18" s="143">
        <v>8</v>
      </c>
      <c r="J18" s="143">
        <v>0</v>
      </c>
      <c r="K18" s="143">
        <v>5</v>
      </c>
      <c r="L18" s="143">
        <v>1</v>
      </c>
      <c r="M18" s="143">
        <v>1</v>
      </c>
      <c r="N18" s="143">
        <v>0</v>
      </c>
      <c r="O18" s="143">
        <v>2</v>
      </c>
      <c r="P18" s="143">
        <v>0</v>
      </c>
      <c r="Q18" s="143">
        <v>0</v>
      </c>
      <c r="R18" s="143">
        <v>0</v>
      </c>
      <c r="S18" s="143">
        <v>0</v>
      </c>
      <c r="T18" s="142">
        <f t="shared" si="0"/>
        <v>0</v>
      </c>
      <c r="U18" s="141">
        <v>26</v>
      </c>
      <c r="V18" s="140">
        <v>26</v>
      </c>
      <c r="W18" s="139">
        <f t="shared" si="1"/>
        <v>14</v>
      </c>
      <c r="X18" s="139">
        <f t="shared" si="2"/>
        <v>9</v>
      </c>
      <c r="Y18" s="139">
        <f t="shared" si="3"/>
        <v>11</v>
      </c>
      <c r="Z18" s="139">
        <f t="shared" si="4"/>
        <v>-15</v>
      </c>
      <c r="AA18" s="138">
        <f t="shared" si="5"/>
        <v>138</v>
      </c>
      <c r="AB18" s="138">
        <f t="shared" si="6"/>
        <v>150</v>
      </c>
      <c r="AC18" s="138">
        <f t="shared" si="7"/>
        <v>155</v>
      </c>
      <c r="AD18" s="138">
        <f t="shared" si="8"/>
        <v>153</v>
      </c>
      <c r="AE18" s="137">
        <f t="shared" si="9"/>
        <v>0.15853658536585366</v>
      </c>
      <c r="AF18" s="137">
        <f t="shared" si="10"/>
        <v>8.5365853658536592E-2</v>
      </c>
      <c r="AG18" s="137">
        <f t="shared" si="11"/>
        <v>5.4878048780487805E-2</v>
      </c>
      <c r="AH18" s="137">
        <f t="shared" si="12"/>
        <v>6.7073170731707321E-2</v>
      </c>
      <c r="AI18" s="136">
        <f t="shared" si="13"/>
        <v>9.1463414634146339E-2</v>
      </c>
      <c r="AJ18" s="136">
        <f t="shared" si="14"/>
        <v>3.0487804878048787E-2</v>
      </c>
      <c r="AK18" s="135">
        <f t="shared" si="15"/>
        <v>-1.2195121951219516E-2</v>
      </c>
      <c r="AL18" s="135">
        <f t="shared" si="54"/>
        <v>9.1463414634146339E-2</v>
      </c>
      <c r="AM18" s="124">
        <f t="shared" si="17"/>
        <v>6</v>
      </c>
      <c r="AN18" s="124">
        <f t="shared" si="18"/>
        <v>5</v>
      </c>
      <c r="AO18" s="124">
        <f t="shared" si="19"/>
        <v>1</v>
      </c>
      <c r="AP18" s="124">
        <f t="shared" si="20"/>
        <v>1</v>
      </c>
      <c r="AQ18" s="124">
        <f t="shared" si="21"/>
        <v>0</v>
      </c>
      <c r="AR18" s="134">
        <f t="shared" si="22"/>
        <v>1</v>
      </c>
      <c r="AS18" s="124">
        <f t="shared" si="23"/>
        <v>5</v>
      </c>
      <c r="AT18" s="132">
        <f t="shared" si="24"/>
        <v>0.42857142857142855</v>
      </c>
      <c r="AU18" s="133">
        <f t="shared" si="25"/>
        <v>0.83333333333333337</v>
      </c>
      <c r="AV18" s="133">
        <f t="shared" si="26"/>
        <v>0.16666666666666666</v>
      </c>
      <c r="AW18" s="132">
        <f t="shared" si="27"/>
        <v>0.1111111111111111</v>
      </c>
      <c r="AX18" s="132">
        <f t="shared" si="28"/>
        <v>0</v>
      </c>
      <c r="AY18" s="132">
        <f t="shared" si="29"/>
        <v>1</v>
      </c>
      <c r="AZ18" s="132">
        <f t="shared" si="53"/>
        <v>0.35714285714285715</v>
      </c>
      <c r="BA18" s="124">
        <f t="shared" si="30"/>
        <v>1</v>
      </c>
      <c r="BB18" s="124">
        <f t="shared" si="31"/>
        <v>0</v>
      </c>
      <c r="BC18" s="124">
        <f t="shared" si="32"/>
        <v>1</v>
      </c>
      <c r="BD18" s="124">
        <f t="shared" si="33"/>
        <v>3</v>
      </c>
      <c r="BE18" s="124">
        <f t="shared" si="34"/>
        <v>2</v>
      </c>
      <c r="BF18" s="124">
        <f t="shared" si="35"/>
        <v>1</v>
      </c>
      <c r="BG18" s="124">
        <f t="shared" si="36"/>
        <v>2</v>
      </c>
      <c r="BH18" s="131">
        <f t="shared" si="37"/>
        <v>6.6666666666666671E-3</v>
      </c>
      <c r="BI18" s="131">
        <f t="shared" si="38"/>
        <v>0</v>
      </c>
      <c r="BJ18" s="131">
        <f t="shared" si="39"/>
        <v>1</v>
      </c>
      <c r="BK18" s="131">
        <f t="shared" si="40"/>
        <v>1.935483870967742E-2</v>
      </c>
      <c r="BL18" s="131">
        <f t="shared" si="41"/>
        <v>0.66666666666666663</v>
      </c>
      <c r="BM18" s="131">
        <f t="shared" si="42"/>
        <v>0.33333333333333331</v>
      </c>
      <c r="BN18" s="131">
        <f t="shared" si="43"/>
        <v>1.3333333333333334E-2</v>
      </c>
      <c r="BO18" s="129">
        <f t="shared" si="44"/>
        <v>0.72727272727272729</v>
      </c>
      <c r="BP18" s="129">
        <f t="shared" si="45"/>
        <v>0</v>
      </c>
      <c r="BQ18" s="130">
        <f t="shared" si="46"/>
        <v>0</v>
      </c>
      <c r="BR18" s="129" t="e">
        <f t="shared" si="47"/>
        <v>#DIV/0!</v>
      </c>
      <c r="BS18" s="129" t="e">
        <f t="shared" si="48"/>
        <v>#DIV/0!</v>
      </c>
      <c r="BT18" s="129">
        <f t="shared" si="49"/>
        <v>0</v>
      </c>
      <c r="BU18" s="129">
        <f t="shared" si="50"/>
        <v>0</v>
      </c>
      <c r="BV18" s="129">
        <f t="shared" si="51"/>
        <v>0</v>
      </c>
      <c r="BW18" s="128">
        <f t="shared" si="52"/>
        <v>0</v>
      </c>
    </row>
    <row r="19" spans="1:75" s="121" customFormat="1" ht="15.75" customHeight="1" x14ac:dyDescent="0.25">
      <c r="A19" s="271"/>
      <c r="B19" s="235" t="s">
        <v>87</v>
      </c>
      <c r="C19" s="124" t="s">
        <v>86</v>
      </c>
      <c r="D19" s="141">
        <v>320</v>
      </c>
      <c r="E19" s="144">
        <v>306</v>
      </c>
      <c r="F19" s="144">
        <v>2002</v>
      </c>
      <c r="G19" s="144">
        <v>2006</v>
      </c>
      <c r="H19" s="144">
        <v>2010</v>
      </c>
      <c r="I19" s="143">
        <v>36</v>
      </c>
      <c r="J19" s="143">
        <v>23</v>
      </c>
      <c r="K19" s="143">
        <v>51</v>
      </c>
      <c r="L19" s="143">
        <v>1</v>
      </c>
      <c r="M19" s="143">
        <v>3</v>
      </c>
      <c r="N19" s="143">
        <v>2</v>
      </c>
      <c r="O19" s="143">
        <v>0</v>
      </c>
      <c r="P19" s="143">
        <v>0</v>
      </c>
      <c r="Q19" s="143">
        <v>0</v>
      </c>
      <c r="R19" s="143">
        <v>12</v>
      </c>
      <c r="S19" s="143">
        <v>0</v>
      </c>
      <c r="T19" s="142">
        <f t="shared" si="0"/>
        <v>-14</v>
      </c>
      <c r="U19" s="141">
        <v>121</v>
      </c>
      <c r="V19" s="140">
        <v>107</v>
      </c>
      <c r="W19" s="139">
        <f t="shared" si="1"/>
        <v>111</v>
      </c>
      <c r="X19" s="139">
        <f t="shared" si="2"/>
        <v>64</v>
      </c>
      <c r="Y19" s="139">
        <f t="shared" si="3"/>
        <v>39</v>
      </c>
      <c r="Z19" s="139">
        <f t="shared" si="4"/>
        <v>-68</v>
      </c>
      <c r="AA19" s="138">
        <f t="shared" si="5"/>
        <v>199</v>
      </c>
      <c r="AB19" s="138">
        <f t="shared" si="6"/>
        <v>195</v>
      </c>
      <c r="AC19" s="138">
        <f t="shared" si="7"/>
        <v>242</v>
      </c>
      <c r="AD19" s="138">
        <f t="shared" si="8"/>
        <v>267</v>
      </c>
      <c r="AE19" s="137">
        <f t="shared" si="9"/>
        <v>0.34967320261437906</v>
      </c>
      <c r="AF19" s="137">
        <f t="shared" si="10"/>
        <v>0.36274509803921567</v>
      </c>
      <c r="AG19" s="137">
        <f t="shared" si="11"/>
        <v>0.20915032679738563</v>
      </c>
      <c r="AH19" s="137">
        <f t="shared" si="12"/>
        <v>0.12745098039215685</v>
      </c>
      <c r="AI19" s="136">
        <f t="shared" si="13"/>
        <v>0.22222222222222221</v>
      </c>
      <c r="AJ19" s="136">
        <f t="shared" si="14"/>
        <v>0.15359477124183005</v>
      </c>
      <c r="AK19" s="135">
        <f t="shared" si="15"/>
        <v>8.1699346405228773E-2</v>
      </c>
      <c r="AL19" s="135">
        <f t="shared" si="54"/>
        <v>0.22222222222222221</v>
      </c>
      <c r="AM19" s="124">
        <f t="shared" si="17"/>
        <v>52</v>
      </c>
      <c r="AN19" s="124">
        <f t="shared" si="18"/>
        <v>51</v>
      </c>
      <c r="AO19" s="124">
        <f t="shared" si="19"/>
        <v>1</v>
      </c>
      <c r="AP19" s="124">
        <f t="shared" si="20"/>
        <v>26</v>
      </c>
      <c r="AQ19" s="124">
        <f t="shared" si="21"/>
        <v>23</v>
      </c>
      <c r="AR19" s="134">
        <f t="shared" si="22"/>
        <v>3</v>
      </c>
      <c r="AS19" s="124">
        <f t="shared" si="23"/>
        <v>74</v>
      </c>
      <c r="AT19" s="132">
        <f t="shared" si="24"/>
        <v>0.46846846846846846</v>
      </c>
      <c r="AU19" s="133">
        <f t="shared" si="25"/>
        <v>0.98076923076923073</v>
      </c>
      <c r="AV19" s="133">
        <f t="shared" si="26"/>
        <v>1.9230769230769232E-2</v>
      </c>
      <c r="AW19" s="132">
        <f t="shared" si="27"/>
        <v>0.40625</v>
      </c>
      <c r="AX19" s="132">
        <f t="shared" si="28"/>
        <v>0.88461538461538458</v>
      </c>
      <c r="AY19" s="132">
        <f t="shared" si="29"/>
        <v>0.11538461538461539</v>
      </c>
      <c r="AZ19" s="132">
        <f t="shared" si="53"/>
        <v>0.66666666666666663</v>
      </c>
      <c r="BA19" s="124">
        <f t="shared" si="30"/>
        <v>5</v>
      </c>
      <c r="BB19" s="124">
        <f t="shared" si="31"/>
        <v>2</v>
      </c>
      <c r="BC19" s="124">
        <f t="shared" si="32"/>
        <v>3</v>
      </c>
      <c r="BD19" s="124">
        <f t="shared" si="33"/>
        <v>1</v>
      </c>
      <c r="BE19" s="124">
        <f t="shared" si="34"/>
        <v>0</v>
      </c>
      <c r="BF19" s="124">
        <f t="shared" si="35"/>
        <v>1</v>
      </c>
      <c r="BG19" s="124">
        <f t="shared" si="36"/>
        <v>2</v>
      </c>
      <c r="BH19" s="131">
        <f t="shared" si="37"/>
        <v>2.564102564102564E-2</v>
      </c>
      <c r="BI19" s="131">
        <f t="shared" si="38"/>
        <v>0.4</v>
      </c>
      <c r="BJ19" s="131">
        <f t="shared" si="39"/>
        <v>0.6</v>
      </c>
      <c r="BK19" s="131">
        <f t="shared" si="40"/>
        <v>4.1322314049586778E-3</v>
      </c>
      <c r="BL19" s="131">
        <f t="shared" si="41"/>
        <v>0</v>
      </c>
      <c r="BM19" s="131">
        <f t="shared" si="42"/>
        <v>1</v>
      </c>
      <c r="BN19" s="131">
        <f t="shared" si="43"/>
        <v>1.0256410256410256E-2</v>
      </c>
      <c r="BO19" s="129">
        <f t="shared" si="44"/>
        <v>0.92307692307692313</v>
      </c>
      <c r="BP19" s="129">
        <f t="shared" si="45"/>
        <v>0</v>
      </c>
      <c r="BQ19" s="130">
        <f t="shared" si="46"/>
        <v>12</v>
      </c>
      <c r="BR19" s="129">
        <f t="shared" si="47"/>
        <v>1</v>
      </c>
      <c r="BS19" s="129">
        <f t="shared" si="48"/>
        <v>0</v>
      </c>
      <c r="BT19" s="129">
        <f t="shared" si="49"/>
        <v>0.30769230769230771</v>
      </c>
      <c r="BU19" s="129">
        <f t="shared" si="50"/>
        <v>0.30769230769230771</v>
      </c>
      <c r="BV19" s="129">
        <f t="shared" si="51"/>
        <v>0</v>
      </c>
      <c r="BW19" s="128">
        <f t="shared" si="52"/>
        <v>0</v>
      </c>
    </row>
    <row r="20" spans="1:75" s="121" customFormat="1" ht="15.75" customHeight="1" x14ac:dyDescent="0.25">
      <c r="A20" s="271"/>
      <c r="B20" s="235" t="s">
        <v>108</v>
      </c>
      <c r="C20" s="124" t="s">
        <v>107</v>
      </c>
      <c r="D20" s="141">
        <v>203</v>
      </c>
      <c r="E20" s="144">
        <v>189</v>
      </c>
      <c r="F20" s="144">
        <v>2002</v>
      </c>
      <c r="G20" s="144">
        <v>2006</v>
      </c>
      <c r="H20" s="144">
        <v>2009</v>
      </c>
      <c r="I20" s="143">
        <v>50</v>
      </c>
      <c r="J20" s="143">
        <v>4</v>
      </c>
      <c r="K20" s="143">
        <v>4</v>
      </c>
      <c r="L20" s="143">
        <v>1</v>
      </c>
      <c r="M20" s="143">
        <v>0</v>
      </c>
      <c r="N20" s="143">
        <v>0</v>
      </c>
      <c r="O20" s="143">
        <v>2</v>
      </c>
      <c r="P20" s="143">
        <v>0</v>
      </c>
      <c r="Q20" s="143">
        <v>5</v>
      </c>
      <c r="R20" s="143">
        <v>9</v>
      </c>
      <c r="S20" s="143">
        <v>4</v>
      </c>
      <c r="T20" s="142">
        <f t="shared" si="0"/>
        <v>-14</v>
      </c>
      <c r="U20" s="141">
        <v>33</v>
      </c>
      <c r="V20" s="140">
        <v>19</v>
      </c>
      <c r="W20" s="139">
        <f t="shared" si="1"/>
        <v>59</v>
      </c>
      <c r="X20" s="139">
        <f t="shared" si="2"/>
        <v>54</v>
      </c>
      <c r="Y20" s="139">
        <f t="shared" si="3"/>
        <v>53</v>
      </c>
      <c r="Z20" s="139">
        <f t="shared" si="4"/>
        <v>34</v>
      </c>
      <c r="AA20" s="138">
        <f t="shared" si="5"/>
        <v>170</v>
      </c>
      <c r="AB20" s="138">
        <f t="shared" si="6"/>
        <v>130</v>
      </c>
      <c r="AC20" s="138">
        <f t="shared" si="7"/>
        <v>135</v>
      </c>
      <c r="AD20" s="138">
        <f t="shared" si="8"/>
        <v>136</v>
      </c>
      <c r="AE20" s="137">
        <f t="shared" si="9"/>
        <v>0.10052910052910052</v>
      </c>
      <c r="AF20" s="137">
        <f t="shared" si="10"/>
        <v>0.31216931216931215</v>
      </c>
      <c r="AG20" s="137">
        <f t="shared" si="11"/>
        <v>0.2857142857142857</v>
      </c>
      <c r="AH20" s="137">
        <f t="shared" si="12"/>
        <v>0.28042328042328041</v>
      </c>
      <c r="AI20" s="136">
        <f t="shared" si="13"/>
        <v>-0.17989417989417988</v>
      </c>
      <c r="AJ20" s="136">
        <f t="shared" si="14"/>
        <v>2.6455026455026454E-2</v>
      </c>
      <c r="AK20" s="135">
        <f t="shared" si="15"/>
        <v>5.2910052910052907E-3</v>
      </c>
      <c r="AL20" s="135">
        <f t="shared" si="54"/>
        <v>-0.17989417989417988</v>
      </c>
      <c r="AM20" s="124">
        <f t="shared" si="17"/>
        <v>5</v>
      </c>
      <c r="AN20" s="124">
        <f t="shared" si="18"/>
        <v>4</v>
      </c>
      <c r="AO20" s="124">
        <f t="shared" si="19"/>
        <v>1</v>
      </c>
      <c r="AP20" s="124">
        <f t="shared" si="20"/>
        <v>4</v>
      </c>
      <c r="AQ20" s="124">
        <f t="shared" si="21"/>
        <v>4</v>
      </c>
      <c r="AR20" s="134">
        <f t="shared" si="22"/>
        <v>0</v>
      </c>
      <c r="AS20" s="124">
        <f t="shared" si="23"/>
        <v>8</v>
      </c>
      <c r="AT20" s="132">
        <f t="shared" si="24"/>
        <v>8.4745762711864403E-2</v>
      </c>
      <c r="AU20" s="133">
        <f t="shared" si="25"/>
        <v>0.8</v>
      </c>
      <c r="AV20" s="133">
        <f t="shared" si="26"/>
        <v>0.2</v>
      </c>
      <c r="AW20" s="132">
        <f t="shared" si="27"/>
        <v>7.407407407407407E-2</v>
      </c>
      <c r="AX20" s="132">
        <f t="shared" si="28"/>
        <v>1</v>
      </c>
      <c r="AY20" s="132">
        <f t="shared" si="29"/>
        <v>0</v>
      </c>
      <c r="AZ20" s="132">
        <f t="shared" si="53"/>
        <v>0.13559322033898305</v>
      </c>
      <c r="BA20" s="124">
        <f t="shared" si="30"/>
        <v>0</v>
      </c>
      <c r="BB20" s="124">
        <f t="shared" si="31"/>
        <v>0</v>
      </c>
      <c r="BC20" s="124">
        <f t="shared" si="32"/>
        <v>0</v>
      </c>
      <c r="BD20" s="124">
        <f t="shared" si="33"/>
        <v>3</v>
      </c>
      <c r="BE20" s="124">
        <f t="shared" si="34"/>
        <v>2</v>
      </c>
      <c r="BF20" s="124">
        <f t="shared" si="35"/>
        <v>1</v>
      </c>
      <c r="BG20" s="124">
        <f t="shared" si="36"/>
        <v>2</v>
      </c>
      <c r="BH20" s="131">
        <f t="shared" si="37"/>
        <v>0</v>
      </c>
      <c r="BI20" s="131" t="e">
        <f t="shared" si="38"/>
        <v>#DIV/0!</v>
      </c>
      <c r="BJ20" s="131" t="e">
        <f t="shared" si="39"/>
        <v>#DIV/0!</v>
      </c>
      <c r="BK20" s="131">
        <f t="shared" si="40"/>
        <v>2.2222222222222223E-2</v>
      </c>
      <c r="BL20" s="131">
        <f t="shared" si="41"/>
        <v>0.66666666666666663</v>
      </c>
      <c r="BM20" s="131">
        <f t="shared" si="42"/>
        <v>0.33333333333333331</v>
      </c>
      <c r="BN20" s="131">
        <f t="shared" si="43"/>
        <v>1.5384615384615385E-2</v>
      </c>
      <c r="BO20" s="129">
        <f t="shared" si="44"/>
        <v>0.94339622641509435</v>
      </c>
      <c r="BP20" s="129">
        <f t="shared" si="45"/>
        <v>0</v>
      </c>
      <c r="BQ20" s="130">
        <f t="shared" si="46"/>
        <v>14</v>
      </c>
      <c r="BR20" s="129">
        <f t="shared" si="47"/>
        <v>0.6428571428571429</v>
      </c>
      <c r="BS20" s="129">
        <f t="shared" si="48"/>
        <v>0.35714285714285715</v>
      </c>
      <c r="BT20" s="129">
        <f t="shared" si="49"/>
        <v>0.26415094339622641</v>
      </c>
      <c r="BU20" s="129">
        <f t="shared" si="50"/>
        <v>0.16981132075471697</v>
      </c>
      <c r="BV20" s="129">
        <f t="shared" si="51"/>
        <v>9.4339622641509441E-2</v>
      </c>
      <c r="BW20" s="128">
        <f t="shared" si="52"/>
        <v>2.9411764705882353E-2</v>
      </c>
    </row>
    <row r="21" spans="1:75" s="121" customFormat="1" ht="15.75" customHeight="1" x14ac:dyDescent="0.25">
      <c r="A21" s="271"/>
      <c r="B21" s="235" t="s">
        <v>97</v>
      </c>
      <c r="C21" s="124" t="s">
        <v>97</v>
      </c>
      <c r="D21" s="141">
        <v>809</v>
      </c>
      <c r="E21" s="144">
        <v>1371</v>
      </c>
      <c r="F21" s="144">
        <v>2002</v>
      </c>
      <c r="G21" s="144">
        <v>2006</v>
      </c>
      <c r="H21" s="144">
        <v>2008</v>
      </c>
      <c r="I21" s="143">
        <v>352</v>
      </c>
      <c r="J21" s="143">
        <v>41</v>
      </c>
      <c r="K21" s="143">
        <v>118</v>
      </c>
      <c r="L21" s="143">
        <v>0</v>
      </c>
      <c r="M21" s="143">
        <v>3</v>
      </c>
      <c r="N21" s="143">
        <v>9</v>
      </c>
      <c r="O21" s="143">
        <v>4</v>
      </c>
      <c r="P21" s="143">
        <v>60</v>
      </c>
      <c r="Q21" s="143">
        <v>2</v>
      </c>
      <c r="R21" s="143">
        <v>114</v>
      </c>
      <c r="S21" s="143">
        <v>13</v>
      </c>
      <c r="T21" s="142">
        <f t="shared" si="0"/>
        <v>562</v>
      </c>
      <c r="U21" s="141">
        <v>249</v>
      </c>
      <c r="V21" s="140">
        <v>811</v>
      </c>
      <c r="W21" s="139">
        <f t="shared" si="1"/>
        <v>511</v>
      </c>
      <c r="X21" s="139">
        <f t="shared" si="2"/>
        <v>405</v>
      </c>
      <c r="Y21" s="139">
        <f t="shared" si="3"/>
        <v>365</v>
      </c>
      <c r="Z21" s="139">
        <f t="shared" si="4"/>
        <v>-446</v>
      </c>
      <c r="AA21" s="138">
        <f t="shared" si="5"/>
        <v>560</v>
      </c>
      <c r="AB21" s="138">
        <f t="shared" si="6"/>
        <v>860</v>
      </c>
      <c r="AC21" s="138">
        <f t="shared" si="7"/>
        <v>966</v>
      </c>
      <c r="AD21" s="138">
        <f t="shared" si="8"/>
        <v>1006</v>
      </c>
      <c r="AE21" s="137">
        <f t="shared" si="9"/>
        <v>0.5915390226112327</v>
      </c>
      <c r="AF21" s="137">
        <f t="shared" si="10"/>
        <v>0.37272064186725018</v>
      </c>
      <c r="AG21" s="137">
        <f t="shared" si="11"/>
        <v>0.29540481400437635</v>
      </c>
      <c r="AH21" s="137">
        <f t="shared" si="12"/>
        <v>0.26622902990517872</v>
      </c>
      <c r="AI21" s="136">
        <f t="shared" si="13"/>
        <v>0.32530999270605399</v>
      </c>
      <c r="AJ21" s="136">
        <f t="shared" si="14"/>
        <v>7.7315827862873832E-2</v>
      </c>
      <c r="AK21" s="135">
        <f t="shared" si="15"/>
        <v>2.9175784099197632E-2</v>
      </c>
      <c r="AL21" s="135">
        <f t="shared" si="54"/>
        <v>0.32530999270605399</v>
      </c>
      <c r="AM21" s="124">
        <f t="shared" si="17"/>
        <v>118</v>
      </c>
      <c r="AN21" s="124">
        <f t="shared" si="18"/>
        <v>118</v>
      </c>
      <c r="AO21" s="124">
        <f t="shared" si="19"/>
        <v>0</v>
      </c>
      <c r="AP21" s="124">
        <f t="shared" si="20"/>
        <v>44</v>
      </c>
      <c r="AQ21" s="124">
        <f t="shared" si="21"/>
        <v>41</v>
      </c>
      <c r="AR21" s="134">
        <f t="shared" si="22"/>
        <v>3</v>
      </c>
      <c r="AS21" s="124">
        <f t="shared" si="23"/>
        <v>159</v>
      </c>
      <c r="AT21" s="132">
        <f t="shared" si="24"/>
        <v>0.2309197651663405</v>
      </c>
      <c r="AU21" s="133">
        <f t="shared" si="25"/>
        <v>1</v>
      </c>
      <c r="AV21" s="133">
        <f t="shared" si="26"/>
        <v>0</v>
      </c>
      <c r="AW21" s="132">
        <f t="shared" si="27"/>
        <v>0.10864197530864197</v>
      </c>
      <c r="AX21" s="132">
        <f t="shared" si="28"/>
        <v>0.93181818181818177</v>
      </c>
      <c r="AY21" s="132">
        <f t="shared" si="29"/>
        <v>6.8181818181818177E-2</v>
      </c>
      <c r="AZ21" s="132">
        <f t="shared" si="53"/>
        <v>0.31115459882583169</v>
      </c>
      <c r="BA21" s="124">
        <f t="shared" si="30"/>
        <v>12</v>
      </c>
      <c r="BB21" s="124">
        <f t="shared" si="31"/>
        <v>9</v>
      </c>
      <c r="BC21" s="124">
        <f t="shared" si="32"/>
        <v>3</v>
      </c>
      <c r="BD21" s="124">
        <f t="shared" si="33"/>
        <v>4</v>
      </c>
      <c r="BE21" s="124">
        <f t="shared" si="34"/>
        <v>4</v>
      </c>
      <c r="BF21" s="124">
        <f t="shared" si="35"/>
        <v>0</v>
      </c>
      <c r="BG21" s="124">
        <f t="shared" si="36"/>
        <v>13</v>
      </c>
      <c r="BH21" s="131">
        <f t="shared" si="37"/>
        <v>1.3953488372093023E-2</v>
      </c>
      <c r="BI21" s="131">
        <f t="shared" si="38"/>
        <v>0.75</v>
      </c>
      <c r="BJ21" s="131">
        <f t="shared" si="39"/>
        <v>0.25</v>
      </c>
      <c r="BK21" s="131">
        <f t="shared" si="40"/>
        <v>4.140786749482402E-3</v>
      </c>
      <c r="BL21" s="131">
        <f t="shared" si="41"/>
        <v>1</v>
      </c>
      <c r="BM21" s="131">
        <f t="shared" si="42"/>
        <v>0</v>
      </c>
      <c r="BN21" s="131">
        <f t="shared" si="43"/>
        <v>1.5116279069767442E-2</v>
      </c>
      <c r="BO21" s="129">
        <f t="shared" si="44"/>
        <v>0.96438356164383565</v>
      </c>
      <c r="BP21" s="129">
        <f t="shared" si="45"/>
        <v>0.16438356164383561</v>
      </c>
      <c r="BQ21" s="130">
        <f t="shared" si="46"/>
        <v>116</v>
      </c>
      <c r="BR21" s="129">
        <f t="shared" si="47"/>
        <v>0.98275862068965514</v>
      </c>
      <c r="BS21" s="129">
        <f t="shared" si="48"/>
        <v>1.7241379310344827E-2</v>
      </c>
      <c r="BT21" s="129">
        <f t="shared" si="49"/>
        <v>0.31780821917808222</v>
      </c>
      <c r="BU21" s="129">
        <f t="shared" si="50"/>
        <v>0.31232876712328766</v>
      </c>
      <c r="BV21" s="129">
        <f t="shared" si="51"/>
        <v>5.4794520547945206E-3</v>
      </c>
      <c r="BW21" s="128">
        <f t="shared" si="52"/>
        <v>1.2922465208747515E-2</v>
      </c>
    </row>
    <row r="22" spans="1:75" s="121" customFormat="1" ht="15.75" customHeight="1" x14ac:dyDescent="0.25">
      <c r="A22" s="271"/>
      <c r="B22" s="235" t="s">
        <v>97</v>
      </c>
      <c r="C22" s="124" t="s">
        <v>96</v>
      </c>
      <c r="D22" s="141">
        <v>763</v>
      </c>
      <c r="E22" s="144">
        <v>763</v>
      </c>
      <c r="F22" s="144">
        <v>2002</v>
      </c>
      <c r="G22" s="144">
        <v>2005</v>
      </c>
      <c r="H22" s="144">
        <v>2008</v>
      </c>
      <c r="I22" s="143">
        <v>238</v>
      </c>
      <c r="J22" s="143">
        <v>41</v>
      </c>
      <c r="K22" s="143">
        <v>38</v>
      </c>
      <c r="L22" s="143">
        <v>3</v>
      </c>
      <c r="M22" s="143">
        <v>1</v>
      </c>
      <c r="N22" s="143">
        <v>5</v>
      </c>
      <c r="O22" s="143">
        <v>8</v>
      </c>
      <c r="P22" s="143">
        <v>7</v>
      </c>
      <c r="Q22" s="143">
        <v>11</v>
      </c>
      <c r="R22" s="143">
        <v>53</v>
      </c>
      <c r="S22" s="143">
        <v>2</v>
      </c>
      <c r="T22" s="142">
        <f t="shared" si="0"/>
        <v>0</v>
      </c>
      <c r="U22" s="141">
        <v>406</v>
      </c>
      <c r="V22" s="140">
        <v>406</v>
      </c>
      <c r="W22" s="139">
        <f t="shared" si="1"/>
        <v>320</v>
      </c>
      <c r="X22" s="139">
        <f t="shared" si="2"/>
        <v>285</v>
      </c>
      <c r="Y22" s="139">
        <f t="shared" si="3"/>
        <v>254</v>
      </c>
      <c r="Z22" s="139">
        <f t="shared" si="4"/>
        <v>-152</v>
      </c>
      <c r="AA22" s="138">
        <f t="shared" si="5"/>
        <v>357</v>
      </c>
      <c r="AB22" s="138">
        <f t="shared" si="6"/>
        <v>443</v>
      </c>
      <c r="AC22" s="138">
        <f t="shared" si="7"/>
        <v>478</v>
      </c>
      <c r="AD22" s="138">
        <f t="shared" si="8"/>
        <v>509</v>
      </c>
      <c r="AE22" s="137">
        <f t="shared" si="9"/>
        <v>0.5321100917431193</v>
      </c>
      <c r="AF22" s="137">
        <f t="shared" si="10"/>
        <v>0.41939711664482304</v>
      </c>
      <c r="AG22" s="137">
        <f t="shared" si="11"/>
        <v>0.37352555701179552</v>
      </c>
      <c r="AH22" s="137">
        <f t="shared" si="12"/>
        <v>0.33289646133682832</v>
      </c>
      <c r="AI22" s="136">
        <f t="shared" si="13"/>
        <v>0.19921363040629098</v>
      </c>
      <c r="AJ22" s="136">
        <f t="shared" si="14"/>
        <v>4.5871559633027525E-2</v>
      </c>
      <c r="AK22" s="135">
        <f t="shared" si="15"/>
        <v>4.0629095674967197E-2</v>
      </c>
      <c r="AL22" s="135">
        <f t="shared" si="54"/>
        <v>0.19921363040629098</v>
      </c>
      <c r="AM22" s="124">
        <f t="shared" si="17"/>
        <v>41</v>
      </c>
      <c r="AN22" s="124">
        <f t="shared" si="18"/>
        <v>38</v>
      </c>
      <c r="AO22" s="124">
        <f t="shared" si="19"/>
        <v>3</v>
      </c>
      <c r="AP22" s="124">
        <f t="shared" si="20"/>
        <v>42</v>
      </c>
      <c r="AQ22" s="124">
        <f t="shared" si="21"/>
        <v>41</v>
      </c>
      <c r="AR22" s="134">
        <f t="shared" si="22"/>
        <v>1</v>
      </c>
      <c r="AS22" s="124">
        <f t="shared" si="23"/>
        <v>79</v>
      </c>
      <c r="AT22" s="132">
        <f t="shared" si="24"/>
        <v>0.12812499999999999</v>
      </c>
      <c r="AU22" s="133">
        <f t="shared" si="25"/>
        <v>0.92682926829268297</v>
      </c>
      <c r="AV22" s="133">
        <f t="shared" si="26"/>
        <v>7.3170731707317069E-2</v>
      </c>
      <c r="AW22" s="132">
        <f t="shared" si="27"/>
        <v>0.14736842105263157</v>
      </c>
      <c r="AX22" s="132">
        <f t="shared" si="28"/>
        <v>0.97619047619047616</v>
      </c>
      <c r="AY22" s="132">
        <f t="shared" si="29"/>
        <v>2.3809523809523808E-2</v>
      </c>
      <c r="AZ22" s="132">
        <f t="shared" si="53"/>
        <v>0.24687500000000001</v>
      </c>
      <c r="BA22" s="124">
        <f t="shared" si="30"/>
        <v>6</v>
      </c>
      <c r="BB22" s="124">
        <f t="shared" si="31"/>
        <v>5</v>
      </c>
      <c r="BC22" s="124">
        <f t="shared" si="32"/>
        <v>1</v>
      </c>
      <c r="BD22" s="124">
        <f t="shared" si="33"/>
        <v>11</v>
      </c>
      <c r="BE22" s="124">
        <f t="shared" si="34"/>
        <v>8</v>
      </c>
      <c r="BF22" s="124">
        <f t="shared" si="35"/>
        <v>3</v>
      </c>
      <c r="BG22" s="124">
        <f t="shared" si="36"/>
        <v>13</v>
      </c>
      <c r="BH22" s="131">
        <f t="shared" si="37"/>
        <v>1.3544018058690745E-2</v>
      </c>
      <c r="BI22" s="131">
        <f t="shared" si="38"/>
        <v>0.83333333333333337</v>
      </c>
      <c r="BJ22" s="131">
        <f t="shared" si="39"/>
        <v>0.16666666666666666</v>
      </c>
      <c r="BK22" s="131">
        <f t="shared" si="40"/>
        <v>2.3012552301255231E-2</v>
      </c>
      <c r="BL22" s="131">
        <f t="shared" si="41"/>
        <v>0.72727272727272729</v>
      </c>
      <c r="BM22" s="131">
        <f t="shared" si="42"/>
        <v>0.27272727272727271</v>
      </c>
      <c r="BN22" s="131">
        <f t="shared" si="43"/>
        <v>2.9345372460496615E-2</v>
      </c>
      <c r="BO22" s="129">
        <f t="shared" si="44"/>
        <v>0.93700787401574803</v>
      </c>
      <c r="BP22" s="129">
        <f t="shared" si="45"/>
        <v>2.7559055118110236E-2</v>
      </c>
      <c r="BQ22" s="130">
        <f t="shared" si="46"/>
        <v>64</v>
      </c>
      <c r="BR22" s="129">
        <f t="shared" si="47"/>
        <v>0.828125</v>
      </c>
      <c r="BS22" s="129">
        <f t="shared" si="48"/>
        <v>0.171875</v>
      </c>
      <c r="BT22" s="129">
        <f t="shared" si="49"/>
        <v>0.25196850393700787</v>
      </c>
      <c r="BU22" s="129">
        <f t="shared" si="50"/>
        <v>0.20866141732283464</v>
      </c>
      <c r="BV22" s="129">
        <f t="shared" si="51"/>
        <v>4.3307086614173228E-2</v>
      </c>
      <c r="BW22" s="128">
        <f t="shared" si="52"/>
        <v>3.929273084479371E-3</v>
      </c>
    </row>
    <row r="23" spans="1:75" s="121" customFormat="1" ht="15.75" customHeight="1" x14ac:dyDescent="0.25">
      <c r="A23" s="271"/>
      <c r="B23" s="235" t="s">
        <v>89</v>
      </c>
      <c r="C23" s="124" t="s">
        <v>109</v>
      </c>
      <c r="D23" s="141">
        <v>136</v>
      </c>
      <c r="E23" s="144">
        <v>130</v>
      </c>
      <c r="F23" s="144">
        <v>2003</v>
      </c>
      <c r="G23" s="144">
        <v>2005</v>
      </c>
      <c r="H23" s="144">
        <v>2008</v>
      </c>
      <c r="I23" s="143">
        <v>9</v>
      </c>
      <c r="J23" s="143">
        <v>2</v>
      </c>
      <c r="K23" s="143">
        <v>1</v>
      </c>
      <c r="L23" s="143">
        <v>0</v>
      </c>
      <c r="M23" s="143">
        <v>1</v>
      </c>
      <c r="N23" s="143">
        <v>1</v>
      </c>
      <c r="O23" s="143">
        <v>3</v>
      </c>
      <c r="P23" s="143">
        <v>0</v>
      </c>
      <c r="Q23" s="143">
        <v>0</v>
      </c>
      <c r="R23" s="143">
        <v>6</v>
      </c>
      <c r="S23" s="143">
        <v>3</v>
      </c>
      <c r="T23" s="142">
        <f t="shared" si="0"/>
        <v>-6</v>
      </c>
      <c r="U23" s="141">
        <v>18</v>
      </c>
      <c r="V23" s="140">
        <v>12</v>
      </c>
      <c r="W23" s="139">
        <f t="shared" si="1"/>
        <v>12</v>
      </c>
      <c r="X23" s="139">
        <f t="shared" si="2"/>
        <v>13</v>
      </c>
      <c r="Y23" s="139">
        <f t="shared" si="3"/>
        <v>13</v>
      </c>
      <c r="Z23" s="139">
        <f t="shared" si="4"/>
        <v>1</v>
      </c>
      <c r="AA23" s="138">
        <f t="shared" si="5"/>
        <v>118</v>
      </c>
      <c r="AB23" s="138">
        <f t="shared" si="6"/>
        <v>118</v>
      </c>
      <c r="AC23" s="138">
        <f t="shared" si="7"/>
        <v>117</v>
      </c>
      <c r="AD23" s="138">
        <f t="shared" si="8"/>
        <v>117</v>
      </c>
      <c r="AE23" s="137">
        <f t="shared" si="9"/>
        <v>9.2307692307692313E-2</v>
      </c>
      <c r="AF23" s="137">
        <f t="shared" si="10"/>
        <v>9.2307692307692313E-2</v>
      </c>
      <c r="AG23" s="137">
        <f t="shared" si="11"/>
        <v>0.1</v>
      </c>
      <c r="AH23" s="137">
        <f t="shared" si="12"/>
        <v>0.1</v>
      </c>
      <c r="AI23" s="136">
        <f t="shared" si="13"/>
        <v>-7.6923076923076927E-3</v>
      </c>
      <c r="AJ23" s="136">
        <f t="shared" si="14"/>
        <v>-7.6923076923076927E-3</v>
      </c>
      <c r="AK23" s="135">
        <f t="shared" si="15"/>
        <v>0</v>
      </c>
      <c r="AL23" s="135">
        <f t="shared" si="54"/>
        <v>-7.6923076923076927E-3</v>
      </c>
      <c r="AM23" s="124">
        <f t="shared" si="17"/>
        <v>1</v>
      </c>
      <c r="AN23" s="124">
        <f t="shared" si="18"/>
        <v>1</v>
      </c>
      <c r="AO23" s="124">
        <f t="shared" si="19"/>
        <v>0</v>
      </c>
      <c r="AP23" s="124">
        <f t="shared" si="20"/>
        <v>3</v>
      </c>
      <c r="AQ23" s="124">
        <f t="shared" si="21"/>
        <v>2</v>
      </c>
      <c r="AR23" s="134">
        <f t="shared" si="22"/>
        <v>1</v>
      </c>
      <c r="AS23" s="124">
        <f t="shared" si="23"/>
        <v>3</v>
      </c>
      <c r="AT23" s="132">
        <f t="shared" si="24"/>
        <v>8.3333333333333329E-2</v>
      </c>
      <c r="AU23" s="133">
        <f t="shared" si="25"/>
        <v>1</v>
      </c>
      <c r="AV23" s="133">
        <f t="shared" si="26"/>
        <v>0</v>
      </c>
      <c r="AW23" s="132">
        <f t="shared" si="27"/>
        <v>0.23076923076923078</v>
      </c>
      <c r="AX23" s="132">
        <f t="shared" si="28"/>
        <v>0.66666666666666663</v>
      </c>
      <c r="AY23" s="132">
        <f t="shared" si="29"/>
        <v>0.33333333333333331</v>
      </c>
      <c r="AZ23" s="132">
        <f t="shared" si="53"/>
        <v>0.25</v>
      </c>
      <c r="BA23" s="124">
        <f t="shared" si="30"/>
        <v>2</v>
      </c>
      <c r="BB23" s="124">
        <f t="shared" si="31"/>
        <v>1</v>
      </c>
      <c r="BC23" s="124">
        <f t="shared" si="32"/>
        <v>1</v>
      </c>
      <c r="BD23" s="124">
        <f t="shared" si="33"/>
        <v>3</v>
      </c>
      <c r="BE23" s="124">
        <f t="shared" si="34"/>
        <v>3</v>
      </c>
      <c r="BF23" s="124">
        <f t="shared" si="35"/>
        <v>0</v>
      </c>
      <c r="BG23" s="124">
        <f t="shared" si="36"/>
        <v>4</v>
      </c>
      <c r="BH23" s="131">
        <f t="shared" si="37"/>
        <v>1.6949152542372881E-2</v>
      </c>
      <c r="BI23" s="131">
        <f t="shared" si="38"/>
        <v>0.5</v>
      </c>
      <c r="BJ23" s="131">
        <f t="shared" si="39"/>
        <v>0.5</v>
      </c>
      <c r="BK23" s="131">
        <f t="shared" si="40"/>
        <v>2.564102564102564E-2</v>
      </c>
      <c r="BL23" s="131">
        <f t="shared" si="41"/>
        <v>1</v>
      </c>
      <c r="BM23" s="131">
        <f t="shared" si="42"/>
        <v>0</v>
      </c>
      <c r="BN23" s="131">
        <f t="shared" si="43"/>
        <v>3.3898305084745763E-2</v>
      </c>
      <c r="BO23" s="129">
        <f t="shared" si="44"/>
        <v>0.69230769230769229</v>
      </c>
      <c r="BP23" s="129">
        <f t="shared" si="45"/>
        <v>0</v>
      </c>
      <c r="BQ23" s="130">
        <f t="shared" si="46"/>
        <v>6</v>
      </c>
      <c r="BR23" s="129">
        <f t="shared" si="47"/>
        <v>1</v>
      </c>
      <c r="BS23" s="129">
        <f t="shared" si="48"/>
        <v>0</v>
      </c>
      <c r="BT23" s="129">
        <f t="shared" si="49"/>
        <v>0.46153846153846156</v>
      </c>
      <c r="BU23" s="129">
        <f t="shared" si="50"/>
        <v>0.46153846153846156</v>
      </c>
      <c r="BV23" s="129">
        <f t="shared" si="51"/>
        <v>0</v>
      </c>
      <c r="BW23" s="128">
        <f t="shared" si="52"/>
        <v>2.564102564102564E-2</v>
      </c>
    </row>
    <row r="24" spans="1:75" s="121" customFormat="1" ht="15.75" customHeight="1" x14ac:dyDescent="0.25">
      <c r="A24" s="271"/>
      <c r="B24" s="235" t="s">
        <v>89</v>
      </c>
      <c r="C24" s="124" t="s">
        <v>101</v>
      </c>
      <c r="D24" s="141">
        <v>1447</v>
      </c>
      <c r="E24" s="144">
        <v>1377</v>
      </c>
      <c r="F24" s="144">
        <v>2010</v>
      </c>
      <c r="G24" s="144">
        <v>2006</v>
      </c>
      <c r="H24" s="144">
        <v>2002</v>
      </c>
      <c r="I24" s="143">
        <v>138</v>
      </c>
      <c r="J24" s="143">
        <v>54</v>
      </c>
      <c r="K24" s="143">
        <v>44</v>
      </c>
      <c r="L24" s="143">
        <v>6</v>
      </c>
      <c r="M24" s="143">
        <v>2</v>
      </c>
      <c r="N24" s="143">
        <v>11</v>
      </c>
      <c r="O24" s="143">
        <v>18</v>
      </c>
      <c r="P24" s="143">
        <v>0</v>
      </c>
      <c r="Q24" s="143">
        <v>0</v>
      </c>
      <c r="R24" s="143">
        <v>25</v>
      </c>
      <c r="S24" s="143">
        <v>14</v>
      </c>
      <c r="T24" s="142">
        <f t="shared" si="0"/>
        <v>-70</v>
      </c>
      <c r="U24" s="141">
        <v>275</v>
      </c>
      <c r="V24" s="140">
        <v>205</v>
      </c>
      <c r="W24" s="139">
        <f t="shared" si="1"/>
        <v>242</v>
      </c>
      <c r="X24" s="139">
        <f t="shared" si="2"/>
        <v>205</v>
      </c>
      <c r="Y24" s="139">
        <f t="shared" si="3"/>
        <v>173</v>
      </c>
      <c r="Z24" s="139">
        <f t="shared" si="4"/>
        <v>-32</v>
      </c>
      <c r="AA24" s="138">
        <f t="shared" si="5"/>
        <v>1172</v>
      </c>
      <c r="AB24" s="138">
        <f t="shared" si="6"/>
        <v>1135</v>
      </c>
      <c r="AC24" s="138">
        <f t="shared" si="7"/>
        <v>1172</v>
      </c>
      <c r="AD24" s="138">
        <f t="shared" si="8"/>
        <v>1204</v>
      </c>
      <c r="AE24" s="137">
        <f t="shared" si="9"/>
        <v>0.14887436456063907</v>
      </c>
      <c r="AF24" s="137">
        <f t="shared" si="10"/>
        <v>0.1757443718228032</v>
      </c>
      <c r="AG24" s="137">
        <f t="shared" si="11"/>
        <v>0.14887436456063907</v>
      </c>
      <c r="AH24" s="137">
        <f t="shared" si="12"/>
        <v>0.12563543936092955</v>
      </c>
      <c r="AI24" s="136">
        <f t="shared" si="13"/>
        <v>2.323892519970952E-2</v>
      </c>
      <c r="AJ24" s="136">
        <f t="shared" si="14"/>
        <v>2.6870007262164125E-2</v>
      </c>
      <c r="AK24" s="135">
        <f t="shared" si="15"/>
        <v>2.323892519970952E-2</v>
      </c>
      <c r="AL24" s="135">
        <f t="shared" si="54"/>
        <v>2.323892519970952E-2</v>
      </c>
      <c r="AM24" s="124">
        <f t="shared" si="17"/>
        <v>50</v>
      </c>
      <c r="AN24" s="124">
        <f t="shared" si="18"/>
        <v>44</v>
      </c>
      <c r="AO24" s="124">
        <f t="shared" si="19"/>
        <v>6</v>
      </c>
      <c r="AP24" s="124">
        <f t="shared" si="20"/>
        <v>56</v>
      </c>
      <c r="AQ24" s="124">
        <f t="shared" si="21"/>
        <v>54</v>
      </c>
      <c r="AR24" s="134">
        <f t="shared" si="22"/>
        <v>2</v>
      </c>
      <c r="AS24" s="124">
        <f t="shared" si="23"/>
        <v>98</v>
      </c>
      <c r="AT24" s="132">
        <f t="shared" si="24"/>
        <v>0.20661157024793389</v>
      </c>
      <c r="AU24" s="133">
        <f t="shared" si="25"/>
        <v>0.88</v>
      </c>
      <c r="AV24" s="133">
        <f t="shared" si="26"/>
        <v>0.12</v>
      </c>
      <c r="AW24" s="132">
        <f t="shared" si="27"/>
        <v>0.27317073170731709</v>
      </c>
      <c r="AX24" s="132">
        <f t="shared" si="28"/>
        <v>0.9642857142857143</v>
      </c>
      <c r="AY24" s="132">
        <f t="shared" si="29"/>
        <v>3.5714285714285712E-2</v>
      </c>
      <c r="AZ24" s="132">
        <f t="shared" si="53"/>
        <v>0.4049586776859504</v>
      </c>
      <c r="BA24" s="124">
        <f t="shared" si="30"/>
        <v>13</v>
      </c>
      <c r="BB24" s="124">
        <f t="shared" si="31"/>
        <v>11</v>
      </c>
      <c r="BC24" s="124">
        <f t="shared" si="32"/>
        <v>2</v>
      </c>
      <c r="BD24" s="124">
        <f t="shared" si="33"/>
        <v>24</v>
      </c>
      <c r="BE24" s="124">
        <f t="shared" si="34"/>
        <v>18</v>
      </c>
      <c r="BF24" s="124">
        <f t="shared" si="35"/>
        <v>6</v>
      </c>
      <c r="BG24" s="124">
        <f t="shared" si="36"/>
        <v>29</v>
      </c>
      <c r="BH24" s="131">
        <f t="shared" si="37"/>
        <v>1.145374449339207E-2</v>
      </c>
      <c r="BI24" s="131">
        <f t="shared" si="38"/>
        <v>0.84615384615384615</v>
      </c>
      <c r="BJ24" s="131">
        <f t="shared" si="39"/>
        <v>0.15384615384615385</v>
      </c>
      <c r="BK24" s="131">
        <f t="shared" si="40"/>
        <v>2.0477815699658702E-2</v>
      </c>
      <c r="BL24" s="131">
        <f t="shared" si="41"/>
        <v>0.75</v>
      </c>
      <c r="BM24" s="131">
        <f t="shared" si="42"/>
        <v>0.25</v>
      </c>
      <c r="BN24" s="131">
        <f t="shared" si="43"/>
        <v>2.5550660792951541E-2</v>
      </c>
      <c r="BO24" s="129">
        <f t="shared" si="44"/>
        <v>0.79768786127167635</v>
      </c>
      <c r="BP24" s="129">
        <f t="shared" si="45"/>
        <v>0</v>
      </c>
      <c r="BQ24" s="130">
        <f t="shared" si="46"/>
        <v>25</v>
      </c>
      <c r="BR24" s="129">
        <f t="shared" si="47"/>
        <v>1</v>
      </c>
      <c r="BS24" s="129">
        <f t="shared" si="48"/>
        <v>0</v>
      </c>
      <c r="BT24" s="129">
        <f t="shared" si="49"/>
        <v>0.14450867052023122</v>
      </c>
      <c r="BU24" s="129">
        <f t="shared" si="50"/>
        <v>0.14450867052023122</v>
      </c>
      <c r="BV24" s="129">
        <f t="shared" si="51"/>
        <v>0</v>
      </c>
      <c r="BW24" s="128">
        <f t="shared" si="52"/>
        <v>1.1627906976744186E-2</v>
      </c>
    </row>
    <row r="25" spans="1:75" s="121" customFormat="1" ht="15.75" customHeight="1" x14ac:dyDescent="0.25">
      <c r="A25" s="271"/>
      <c r="B25" s="235" t="s">
        <v>89</v>
      </c>
      <c r="C25" s="124" t="s">
        <v>88</v>
      </c>
      <c r="D25" s="141">
        <v>300</v>
      </c>
      <c r="E25" s="144">
        <v>308</v>
      </c>
      <c r="F25" s="144">
        <v>2002</v>
      </c>
      <c r="G25" s="144" t="s">
        <v>310</v>
      </c>
      <c r="H25" s="144">
        <v>2008</v>
      </c>
      <c r="I25" s="143">
        <v>130</v>
      </c>
      <c r="J25" s="143">
        <v>25</v>
      </c>
      <c r="K25" s="143">
        <v>19</v>
      </c>
      <c r="L25" s="143">
        <v>3</v>
      </c>
      <c r="M25" s="143">
        <v>0</v>
      </c>
      <c r="N25" s="143">
        <v>5</v>
      </c>
      <c r="O25" s="143">
        <v>3</v>
      </c>
      <c r="P25" s="143">
        <v>0</v>
      </c>
      <c r="Q25" s="143">
        <v>4</v>
      </c>
      <c r="R25" s="143">
        <v>30</v>
      </c>
      <c r="S25" s="143">
        <v>8</v>
      </c>
      <c r="T25" s="142">
        <f t="shared" si="0"/>
        <v>8</v>
      </c>
      <c r="U25" s="141">
        <v>167</v>
      </c>
      <c r="V25" s="140">
        <v>175</v>
      </c>
      <c r="W25" s="139">
        <f t="shared" si="1"/>
        <v>177</v>
      </c>
      <c r="X25" s="139">
        <f t="shared" si="2"/>
        <v>160</v>
      </c>
      <c r="Y25" s="139">
        <f t="shared" si="3"/>
        <v>141</v>
      </c>
      <c r="Z25" s="139">
        <f t="shared" si="4"/>
        <v>-34</v>
      </c>
      <c r="AA25" s="138">
        <f t="shared" si="5"/>
        <v>133</v>
      </c>
      <c r="AB25" s="138">
        <f t="shared" si="6"/>
        <v>131</v>
      </c>
      <c r="AC25" s="138">
        <f t="shared" si="7"/>
        <v>148</v>
      </c>
      <c r="AD25" s="138">
        <f t="shared" si="8"/>
        <v>167</v>
      </c>
      <c r="AE25" s="137">
        <f t="shared" si="9"/>
        <v>0.56818181818181823</v>
      </c>
      <c r="AF25" s="137">
        <f t="shared" si="10"/>
        <v>0.57467532467532467</v>
      </c>
      <c r="AG25" s="137">
        <f t="shared" si="11"/>
        <v>0.51948051948051943</v>
      </c>
      <c r="AH25" s="137">
        <f t="shared" si="12"/>
        <v>0.45779220779220781</v>
      </c>
      <c r="AI25" s="136">
        <f t="shared" si="13"/>
        <v>0.11038961038961043</v>
      </c>
      <c r="AJ25" s="136">
        <f t="shared" si="14"/>
        <v>5.5194805194805241E-2</v>
      </c>
      <c r="AK25" s="135">
        <f t="shared" si="15"/>
        <v>6.1688311688311626E-2</v>
      </c>
      <c r="AL25" s="135">
        <f t="shared" si="54"/>
        <v>0.11038961038961043</v>
      </c>
      <c r="AM25" s="124">
        <f t="shared" si="17"/>
        <v>22</v>
      </c>
      <c r="AN25" s="124">
        <f t="shared" si="18"/>
        <v>19</v>
      </c>
      <c r="AO25" s="124">
        <f t="shared" si="19"/>
        <v>3</v>
      </c>
      <c r="AP25" s="124">
        <f t="shared" si="20"/>
        <v>25</v>
      </c>
      <c r="AQ25" s="124">
        <f t="shared" si="21"/>
        <v>25</v>
      </c>
      <c r="AR25" s="134">
        <f t="shared" si="22"/>
        <v>0</v>
      </c>
      <c r="AS25" s="124">
        <f t="shared" si="23"/>
        <v>44</v>
      </c>
      <c r="AT25" s="132">
        <f t="shared" si="24"/>
        <v>0.12429378531073447</v>
      </c>
      <c r="AU25" s="133">
        <f t="shared" si="25"/>
        <v>0.86363636363636365</v>
      </c>
      <c r="AV25" s="133">
        <f t="shared" si="26"/>
        <v>0.13636363636363635</v>
      </c>
      <c r="AW25" s="132">
        <f t="shared" si="27"/>
        <v>0.15625</v>
      </c>
      <c r="AX25" s="132">
        <f t="shared" si="28"/>
        <v>1</v>
      </c>
      <c r="AY25" s="132">
        <f t="shared" si="29"/>
        <v>0</v>
      </c>
      <c r="AZ25" s="132">
        <f t="shared" si="53"/>
        <v>0.24858757062146894</v>
      </c>
      <c r="BA25" s="124">
        <f t="shared" si="30"/>
        <v>5</v>
      </c>
      <c r="BB25" s="124">
        <f t="shared" si="31"/>
        <v>5</v>
      </c>
      <c r="BC25" s="124">
        <f t="shared" si="32"/>
        <v>0</v>
      </c>
      <c r="BD25" s="124">
        <f t="shared" si="33"/>
        <v>6</v>
      </c>
      <c r="BE25" s="124">
        <f t="shared" si="34"/>
        <v>3</v>
      </c>
      <c r="BF25" s="124">
        <f t="shared" si="35"/>
        <v>3</v>
      </c>
      <c r="BG25" s="124">
        <f t="shared" si="36"/>
        <v>8</v>
      </c>
      <c r="BH25" s="131">
        <f t="shared" si="37"/>
        <v>3.8167938931297711E-2</v>
      </c>
      <c r="BI25" s="131">
        <f t="shared" si="38"/>
        <v>1</v>
      </c>
      <c r="BJ25" s="131">
        <f t="shared" si="39"/>
        <v>0</v>
      </c>
      <c r="BK25" s="131">
        <f t="shared" si="40"/>
        <v>4.0540540540540543E-2</v>
      </c>
      <c r="BL25" s="131">
        <f t="shared" si="41"/>
        <v>0.5</v>
      </c>
      <c r="BM25" s="131">
        <f t="shared" si="42"/>
        <v>0.5</v>
      </c>
      <c r="BN25" s="131">
        <f t="shared" si="43"/>
        <v>6.1068702290076333E-2</v>
      </c>
      <c r="BO25" s="129">
        <f t="shared" si="44"/>
        <v>0.92198581560283688</v>
      </c>
      <c r="BP25" s="129">
        <f t="shared" si="45"/>
        <v>0</v>
      </c>
      <c r="BQ25" s="130">
        <f t="shared" si="46"/>
        <v>34</v>
      </c>
      <c r="BR25" s="129">
        <f t="shared" si="47"/>
        <v>0.88235294117647056</v>
      </c>
      <c r="BS25" s="129">
        <f t="shared" si="48"/>
        <v>0.11764705882352941</v>
      </c>
      <c r="BT25" s="129">
        <f t="shared" si="49"/>
        <v>0.24113475177304963</v>
      </c>
      <c r="BU25" s="129">
        <f t="shared" si="50"/>
        <v>0.21276595744680851</v>
      </c>
      <c r="BV25" s="129">
        <f t="shared" si="51"/>
        <v>2.8368794326241134E-2</v>
      </c>
      <c r="BW25" s="128">
        <f t="shared" si="52"/>
        <v>4.790419161676647E-2</v>
      </c>
    </row>
    <row r="26" spans="1:75" s="121" customFormat="1" ht="15.75" customHeight="1" x14ac:dyDescent="0.25">
      <c r="A26" s="272"/>
      <c r="B26" s="235" t="s">
        <v>89</v>
      </c>
      <c r="C26" s="124" t="s">
        <v>100</v>
      </c>
      <c r="D26" s="141">
        <v>229</v>
      </c>
      <c r="E26" s="144">
        <v>201</v>
      </c>
      <c r="F26" s="144">
        <v>2003</v>
      </c>
      <c r="G26" s="144">
        <v>2005</v>
      </c>
      <c r="H26" s="144">
        <v>2008</v>
      </c>
      <c r="I26" s="143">
        <v>37</v>
      </c>
      <c r="J26" s="143">
        <v>6</v>
      </c>
      <c r="K26" s="143">
        <v>8</v>
      </c>
      <c r="L26" s="143">
        <v>0</v>
      </c>
      <c r="M26" s="143">
        <v>0</v>
      </c>
      <c r="N26" s="143">
        <v>1</v>
      </c>
      <c r="O26" s="143">
        <v>1</v>
      </c>
      <c r="P26" s="143">
        <v>0</v>
      </c>
      <c r="Q26" s="143">
        <v>0</v>
      </c>
      <c r="R26" s="143">
        <v>9</v>
      </c>
      <c r="S26" s="143">
        <v>22</v>
      </c>
      <c r="T26" s="142">
        <f t="shared" si="0"/>
        <v>-28</v>
      </c>
      <c r="U26" s="141">
        <v>76</v>
      </c>
      <c r="V26" s="140">
        <v>48</v>
      </c>
      <c r="W26" s="139">
        <f t="shared" si="1"/>
        <v>51</v>
      </c>
      <c r="X26" s="139">
        <f t="shared" si="2"/>
        <v>44</v>
      </c>
      <c r="Y26" s="139">
        <f t="shared" si="3"/>
        <v>39</v>
      </c>
      <c r="Z26" s="139">
        <f t="shared" si="4"/>
        <v>-9</v>
      </c>
      <c r="AA26" s="138">
        <f t="shared" si="5"/>
        <v>153</v>
      </c>
      <c r="AB26" s="138">
        <f t="shared" si="6"/>
        <v>150</v>
      </c>
      <c r="AC26" s="138">
        <f t="shared" si="7"/>
        <v>157</v>
      </c>
      <c r="AD26" s="138">
        <f t="shared" si="8"/>
        <v>162</v>
      </c>
      <c r="AE26" s="137">
        <f t="shared" si="9"/>
        <v>0.23880597014925373</v>
      </c>
      <c r="AF26" s="137">
        <f t="shared" si="10"/>
        <v>0.2537313432835821</v>
      </c>
      <c r="AG26" s="137">
        <f t="shared" si="11"/>
        <v>0.21890547263681592</v>
      </c>
      <c r="AH26" s="137">
        <f t="shared" si="12"/>
        <v>0.19402985074626866</v>
      </c>
      <c r="AI26" s="136">
        <f t="shared" si="13"/>
        <v>4.4776119402985065E-2</v>
      </c>
      <c r="AJ26" s="136">
        <f t="shared" si="14"/>
        <v>3.4825870646766177E-2</v>
      </c>
      <c r="AK26" s="135">
        <f t="shared" si="15"/>
        <v>2.4875621890547261E-2</v>
      </c>
      <c r="AL26" s="135">
        <f t="shared" si="54"/>
        <v>4.4776119402985065E-2</v>
      </c>
      <c r="AM26" s="124">
        <f t="shared" si="17"/>
        <v>8</v>
      </c>
      <c r="AN26" s="124">
        <f t="shared" si="18"/>
        <v>8</v>
      </c>
      <c r="AO26" s="124">
        <f t="shared" si="19"/>
        <v>0</v>
      </c>
      <c r="AP26" s="124">
        <f t="shared" si="20"/>
        <v>6</v>
      </c>
      <c r="AQ26" s="124">
        <f t="shared" si="21"/>
        <v>6</v>
      </c>
      <c r="AR26" s="134">
        <f t="shared" si="22"/>
        <v>0</v>
      </c>
      <c r="AS26" s="124">
        <f t="shared" si="23"/>
        <v>14</v>
      </c>
      <c r="AT26" s="132">
        <f t="shared" si="24"/>
        <v>0.15686274509803921</v>
      </c>
      <c r="AU26" s="133">
        <f t="shared" si="25"/>
        <v>1</v>
      </c>
      <c r="AV26" s="133">
        <f t="shared" si="26"/>
        <v>0</v>
      </c>
      <c r="AW26" s="132">
        <f t="shared" si="27"/>
        <v>0.13636363636363635</v>
      </c>
      <c r="AX26" s="132">
        <f t="shared" si="28"/>
        <v>1</v>
      </c>
      <c r="AY26" s="132">
        <f t="shared" si="29"/>
        <v>0</v>
      </c>
      <c r="AZ26" s="132">
        <f t="shared" si="53"/>
        <v>0.27450980392156865</v>
      </c>
      <c r="BA26" s="124">
        <f t="shared" si="30"/>
        <v>1</v>
      </c>
      <c r="BB26" s="124">
        <f t="shared" si="31"/>
        <v>1</v>
      </c>
      <c r="BC26" s="124">
        <f t="shared" si="32"/>
        <v>0</v>
      </c>
      <c r="BD26" s="124">
        <f t="shared" si="33"/>
        <v>1</v>
      </c>
      <c r="BE26" s="124">
        <f t="shared" si="34"/>
        <v>1</v>
      </c>
      <c r="BF26" s="124">
        <f t="shared" si="35"/>
        <v>0</v>
      </c>
      <c r="BG26" s="124">
        <f t="shared" si="36"/>
        <v>2</v>
      </c>
      <c r="BH26" s="131">
        <f t="shared" si="37"/>
        <v>6.6666666666666671E-3</v>
      </c>
      <c r="BI26" s="131">
        <f t="shared" si="38"/>
        <v>1</v>
      </c>
      <c r="BJ26" s="131">
        <f t="shared" si="39"/>
        <v>0</v>
      </c>
      <c r="BK26" s="131">
        <f t="shared" si="40"/>
        <v>6.369426751592357E-3</v>
      </c>
      <c r="BL26" s="131">
        <f t="shared" si="41"/>
        <v>1</v>
      </c>
      <c r="BM26" s="131">
        <f t="shared" si="42"/>
        <v>0</v>
      </c>
      <c r="BN26" s="131">
        <f t="shared" si="43"/>
        <v>1.3333333333333334E-2</v>
      </c>
      <c r="BO26" s="129">
        <f t="shared" si="44"/>
        <v>0.94871794871794868</v>
      </c>
      <c r="BP26" s="129">
        <f t="shared" si="45"/>
        <v>0</v>
      </c>
      <c r="BQ26" s="130">
        <f t="shared" si="46"/>
        <v>9</v>
      </c>
      <c r="BR26" s="129">
        <f t="shared" si="47"/>
        <v>1</v>
      </c>
      <c r="BS26" s="129">
        <f t="shared" si="48"/>
        <v>0</v>
      </c>
      <c r="BT26" s="129">
        <f t="shared" si="49"/>
        <v>0.23076923076923078</v>
      </c>
      <c r="BU26" s="129">
        <f t="shared" si="50"/>
        <v>0.23076923076923078</v>
      </c>
      <c r="BV26" s="129">
        <f t="shared" si="51"/>
        <v>0</v>
      </c>
      <c r="BW26" s="128">
        <f t="shared" si="52"/>
        <v>0.13580246913580246</v>
      </c>
    </row>
    <row r="27" spans="1:75" s="121" customFormat="1" ht="15" customHeight="1" x14ac:dyDescent="0.25">
      <c r="A27" s="242"/>
      <c r="D27" s="127"/>
      <c r="T27" s="127"/>
      <c r="U27" s="127"/>
      <c r="Y27" s="122"/>
      <c r="Z27" s="126"/>
      <c r="AA27" s="122"/>
      <c r="AR27" s="125"/>
      <c r="AT27" s="125"/>
      <c r="AU27" s="125"/>
      <c r="AV27" s="125"/>
      <c r="AW27" s="125"/>
      <c r="AX27" s="125"/>
      <c r="AY27" s="125"/>
      <c r="AZ27" s="125"/>
      <c r="BA27" s="122"/>
      <c r="BB27" s="122"/>
      <c r="BC27" s="122"/>
      <c r="BD27" s="122"/>
      <c r="BE27" s="122"/>
      <c r="BF27" s="122"/>
      <c r="BG27" s="124"/>
      <c r="BH27" s="123"/>
      <c r="BI27" s="123"/>
      <c r="BJ27" s="123"/>
      <c r="BK27" s="123"/>
      <c r="BL27" s="123"/>
      <c r="BM27" s="123"/>
      <c r="BN27" s="123"/>
      <c r="BO27" s="123"/>
      <c r="BP27" s="123"/>
      <c r="BQ27" s="122"/>
      <c r="BR27" s="122"/>
      <c r="BS27" s="122"/>
      <c r="BT27" s="122"/>
      <c r="BU27" s="122"/>
      <c r="BV27" s="122"/>
    </row>
    <row r="28" spans="1:75" s="118" customFormat="1" ht="18" x14ac:dyDescent="0.25">
      <c r="A28" s="243" t="s">
        <v>147</v>
      </c>
      <c r="E28" s="118">
        <f>SUM(E5:E26)</f>
        <v>11085</v>
      </c>
      <c r="I28" s="118">
        <f t="shared" ref="I28:Y28" si="55">SUM(I5:I26)</f>
        <v>2125</v>
      </c>
      <c r="J28" s="118">
        <f t="shared" si="55"/>
        <v>410</v>
      </c>
      <c r="K28" s="118">
        <f t="shared" si="55"/>
        <v>600</v>
      </c>
      <c r="L28" s="118">
        <f t="shared" si="55"/>
        <v>27</v>
      </c>
      <c r="M28" s="118">
        <f t="shared" si="55"/>
        <v>37</v>
      </c>
      <c r="N28" s="118">
        <f t="shared" si="55"/>
        <v>66</v>
      </c>
      <c r="O28" s="118">
        <f t="shared" si="55"/>
        <v>76</v>
      </c>
      <c r="P28" s="118">
        <f t="shared" si="55"/>
        <v>128</v>
      </c>
      <c r="Q28" s="118">
        <f t="shared" si="55"/>
        <v>68</v>
      </c>
      <c r="R28" s="118">
        <f t="shared" si="55"/>
        <v>382</v>
      </c>
      <c r="S28" s="118">
        <f t="shared" si="55"/>
        <v>133</v>
      </c>
      <c r="T28" s="118" t="e">
        <f t="shared" si="55"/>
        <v>#VALUE!</v>
      </c>
      <c r="U28" s="118">
        <f t="shared" si="55"/>
        <v>2993</v>
      </c>
      <c r="V28" s="118">
        <f t="shared" si="55"/>
        <v>3733</v>
      </c>
      <c r="W28" s="118">
        <f t="shared" si="55"/>
        <v>3162</v>
      </c>
      <c r="X28" s="118">
        <f t="shared" si="55"/>
        <v>2638</v>
      </c>
      <c r="Y28" s="118">
        <f t="shared" si="55"/>
        <v>2294</v>
      </c>
      <c r="Z28" s="120">
        <f>Y28-V28</f>
        <v>-1439</v>
      </c>
      <c r="AA28" s="118" t="e">
        <f>SUM(AA5:AA26)</f>
        <v>#VALUE!</v>
      </c>
      <c r="AB28" s="118">
        <f>SUM(AB5:AB26)</f>
        <v>7923</v>
      </c>
      <c r="AC28" s="118">
        <f>SUM(AC5:AC26)</f>
        <v>8447</v>
      </c>
      <c r="AD28" s="118">
        <f>SUM(AD5:AD26)</f>
        <v>8791</v>
      </c>
      <c r="AM28" s="118">
        <f t="shared" ref="AM28:AS28" si="56">SUM(AM5:AM26)</f>
        <v>627</v>
      </c>
      <c r="AN28" s="118">
        <f t="shared" si="56"/>
        <v>600</v>
      </c>
      <c r="AO28" s="118">
        <f t="shared" si="56"/>
        <v>27</v>
      </c>
      <c r="AP28" s="118">
        <f t="shared" si="56"/>
        <v>447</v>
      </c>
      <c r="AQ28" s="118">
        <f t="shared" si="56"/>
        <v>410</v>
      </c>
      <c r="AR28" s="118">
        <f t="shared" si="56"/>
        <v>37</v>
      </c>
      <c r="AS28" s="118">
        <f t="shared" si="56"/>
        <v>1010</v>
      </c>
      <c r="BA28" s="118">
        <f t="shared" ref="BA28:BG28" si="57">SUM(BA5:BA26)</f>
        <v>103</v>
      </c>
      <c r="BB28" s="118">
        <f t="shared" si="57"/>
        <v>66</v>
      </c>
      <c r="BC28" s="118">
        <f t="shared" si="57"/>
        <v>37</v>
      </c>
      <c r="BD28" s="118">
        <f t="shared" si="57"/>
        <v>103</v>
      </c>
      <c r="BE28" s="118">
        <f t="shared" si="57"/>
        <v>76</v>
      </c>
      <c r="BF28" s="118">
        <f t="shared" si="57"/>
        <v>27</v>
      </c>
      <c r="BG28" s="118">
        <f t="shared" si="57"/>
        <v>142</v>
      </c>
      <c r="BQ28" s="118">
        <f>SUM(BQ4:BQ26)</f>
        <v>450</v>
      </c>
      <c r="BT28" s="119">
        <f>BQ28/Y28</f>
        <v>0.1961639058413252</v>
      </c>
    </row>
    <row r="29" spans="1:75" s="116" customFormat="1" ht="18" x14ac:dyDescent="0.25">
      <c r="A29" s="244" t="s">
        <v>146</v>
      </c>
      <c r="AE29" s="117">
        <f>V28/E28</f>
        <v>0.33676138926477223</v>
      </c>
      <c r="AF29" s="117">
        <f>W28/E28</f>
        <v>0.28525033829499324</v>
      </c>
      <c r="AG29" s="117">
        <f>X28/E28</f>
        <v>0.23797925124041497</v>
      </c>
      <c r="AH29" s="117">
        <f>Y28/E28</f>
        <v>0.20694632386107353</v>
      </c>
      <c r="AI29" s="117">
        <f>-(AF29-AE29)</f>
        <v>5.1511050969778982E-2</v>
      </c>
      <c r="AJ29" s="117">
        <f>-(AG29-AF29)</f>
        <v>4.7271087054578276E-2</v>
      </c>
      <c r="AK29" s="117">
        <f>-(AH29-AG29)</f>
        <v>3.1032927379341435E-2</v>
      </c>
      <c r="AL29" s="117">
        <f>-(AH29-AE29)</f>
        <v>0.12981506540369869</v>
      </c>
      <c r="AR29" s="117"/>
      <c r="AT29" s="117">
        <f>AM28/W28</f>
        <v>0.198292220113852</v>
      </c>
      <c r="AU29" s="117">
        <f>AN28/AM28</f>
        <v>0.9569377990430622</v>
      </c>
      <c r="AV29" s="117">
        <f>AO28/AM28</f>
        <v>4.3062200956937802E-2</v>
      </c>
      <c r="AW29" s="117">
        <f>AP28/X28</f>
        <v>0.16944655041698256</v>
      </c>
      <c r="AX29" s="117">
        <f>AQ28/AP28</f>
        <v>0.91722595078299773</v>
      </c>
      <c r="AY29" s="117">
        <f>AR28/AP28</f>
        <v>8.2774049217002238E-2</v>
      </c>
      <c r="AZ29" s="117">
        <f>AS28/W28</f>
        <v>0.31941808981657177</v>
      </c>
      <c r="BH29" s="117">
        <f>BA28/AB28</f>
        <v>1.3000126214817619E-2</v>
      </c>
      <c r="BI29" s="117">
        <f>BB28/BA28</f>
        <v>0.64077669902912626</v>
      </c>
      <c r="BJ29" s="117">
        <f>BC28/BA28</f>
        <v>0.35922330097087379</v>
      </c>
      <c r="BK29" s="117">
        <f>BD28/AC28</f>
        <v>1.2193678228957026E-2</v>
      </c>
      <c r="BL29" s="117">
        <f>BE28/BD28</f>
        <v>0.73786407766990292</v>
      </c>
      <c r="BM29" s="117">
        <f>BF28/BD28</f>
        <v>0.26213592233009708</v>
      </c>
      <c r="BN29" s="117">
        <f>BG28/AB28</f>
        <v>1.7922504101981571E-2</v>
      </c>
      <c r="BO29" s="117">
        <f>I28/Y28</f>
        <v>0.92632955536181338</v>
      </c>
      <c r="BP29" s="117">
        <f>P28/Y28</f>
        <v>5.5797733217088058E-2</v>
      </c>
      <c r="BR29" s="117">
        <f>R28/BQ28</f>
        <v>0.84888888888888892</v>
      </c>
      <c r="BS29" s="116">
        <f>Q28/BQ28</f>
        <v>0.15111111111111111</v>
      </c>
      <c r="BU29" s="117">
        <f>R28/Y28</f>
        <v>0.16652136006974716</v>
      </c>
      <c r="BV29" s="116">
        <f>Q28/Y28</f>
        <v>2.964254577157803E-2</v>
      </c>
      <c r="BW29" s="117">
        <f>S28/AD28</f>
        <v>1.5129109316346263E-2</v>
      </c>
    </row>
    <row r="30" spans="1:75" s="114" customFormat="1" ht="18.75" thickBot="1" x14ac:dyDescent="0.3">
      <c r="A30" s="245" t="s">
        <v>145</v>
      </c>
      <c r="W30" s="114">
        <f>V28-W28</f>
        <v>571</v>
      </c>
      <c r="X30" s="114">
        <f>W28-X28</f>
        <v>524</v>
      </c>
      <c r="Y30" s="114">
        <f>X28-Y28</f>
        <v>344</v>
      </c>
      <c r="AB30" s="114" t="e">
        <f>AB28-AA28</f>
        <v>#VALUE!</v>
      </c>
      <c r="AF30" s="115"/>
      <c r="AG30" s="115"/>
      <c r="AH30" s="115"/>
      <c r="AJ30" s="115"/>
      <c r="AP30" s="114">
        <f>AP28-AM28</f>
        <v>-180</v>
      </c>
    </row>
  </sheetData>
  <mergeCells count="10">
    <mergeCell ref="A5:A26"/>
    <mergeCell ref="BO3:BV3"/>
    <mergeCell ref="AI3:AL3"/>
    <mergeCell ref="AM3:AZ3"/>
    <mergeCell ref="BA3:BN3"/>
    <mergeCell ref="B3:H3"/>
    <mergeCell ref="T3:U3"/>
    <mergeCell ref="I3:S3"/>
    <mergeCell ref="AA3:AD3"/>
    <mergeCell ref="V3:Z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Layout" topLeftCell="A4" zoomScaleNormal="100" workbookViewId="0">
      <selection activeCell="A5" sqref="A5:B16"/>
    </sheetView>
  </sheetViews>
  <sheetFormatPr defaultRowHeight="15" x14ac:dyDescent="0.25"/>
  <cols>
    <col min="1" max="1" width="37.85546875" customWidth="1"/>
    <col min="2" max="2" width="18.140625" bestFit="1" customWidth="1"/>
    <col min="3" max="3" width="30.5703125" customWidth="1"/>
    <col min="4" max="4" width="35" customWidth="1"/>
  </cols>
  <sheetData>
    <row r="1" spans="1:4" ht="15.75" thickBot="1" x14ac:dyDescent="0.3">
      <c r="A1" s="31"/>
      <c r="B1" s="29" t="s">
        <v>53</v>
      </c>
      <c r="C1" s="30"/>
      <c r="D1" s="29"/>
    </row>
    <row r="2" spans="1:4" ht="28.5" thickBot="1" x14ac:dyDescent="0.3">
      <c r="A2" s="27" t="s">
        <v>52</v>
      </c>
      <c r="B2" s="26" t="s">
        <v>51</v>
      </c>
      <c r="C2" s="28"/>
      <c r="D2" s="26"/>
    </row>
    <row r="3" spans="1:4" ht="30.75" thickBot="1" x14ac:dyDescent="0.3">
      <c r="A3" s="27" t="s">
        <v>50</v>
      </c>
      <c r="B3" s="26" t="s">
        <v>49</v>
      </c>
      <c r="C3">
        <f>142/7923</f>
        <v>1.7922504101981571E-2</v>
      </c>
    </row>
    <row r="4" spans="1:4" ht="15.75" thickBot="1" x14ac:dyDescent="0.3">
      <c r="A4" s="25"/>
      <c r="B4" s="24"/>
    </row>
    <row r="5" spans="1:4" ht="27" x14ac:dyDescent="0.25">
      <c r="A5" s="23" t="s">
        <v>48</v>
      </c>
      <c r="B5" s="16" t="s">
        <v>47</v>
      </c>
      <c r="C5" s="22"/>
      <c r="D5" s="14"/>
    </row>
    <row r="6" spans="1:4" ht="26.25" x14ac:dyDescent="0.25">
      <c r="A6" s="21" t="s">
        <v>46</v>
      </c>
      <c r="B6" s="8" t="s">
        <v>45</v>
      </c>
      <c r="C6" s="20"/>
      <c r="D6" s="8"/>
    </row>
    <row r="7" spans="1:4" ht="27.75" thickBot="1" x14ac:dyDescent="0.3">
      <c r="A7" s="7" t="s">
        <v>44</v>
      </c>
      <c r="B7" s="6" t="s">
        <v>43</v>
      </c>
      <c r="C7" s="19"/>
      <c r="D7" s="6"/>
    </row>
    <row r="8" spans="1:4" ht="27" x14ac:dyDescent="0.25">
      <c r="A8" s="18" t="s">
        <v>42</v>
      </c>
      <c r="B8" s="10" t="s">
        <v>41</v>
      </c>
    </row>
    <row r="9" spans="1:4" ht="27" x14ac:dyDescent="0.25">
      <c r="A9" s="9" t="s">
        <v>40</v>
      </c>
      <c r="B9" s="8" t="s">
        <v>39</v>
      </c>
    </row>
    <row r="10" spans="1:4" ht="28.5" thickBot="1" x14ac:dyDescent="0.3">
      <c r="A10" s="7" t="s">
        <v>38</v>
      </c>
      <c r="B10" s="6" t="s">
        <v>37</v>
      </c>
    </row>
    <row r="11" spans="1:4" ht="27.75" x14ac:dyDescent="0.25">
      <c r="A11" s="17" t="s">
        <v>36</v>
      </c>
      <c r="B11" s="16" t="s">
        <v>35</v>
      </c>
      <c r="C11" s="15"/>
      <c r="D11" s="14"/>
    </row>
    <row r="12" spans="1:4" ht="27" x14ac:dyDescent="0.25">
      <c r="A12" s="9" t="s">
        <v>34</v>
      </c>
      <c r="B12" s="8" t="s">
        <v>33</v>
      </c>
      <c r="C12" s="13"/>
      <c r="D12" s="8"/>
    </row>
    <row r="13" spans="1:4" ht="28.5" thickBot="1" x14ac:dyDescent="0.3">
      <c r="A13" s="7" t="s">
        <v>32</v>
      </c>
      <c r="B13" s="6" t="s">
        <v>31</v>
      </c>
      <c r="C13" s="12"/>
      <c r="D13" s="6"/>
    </row>
    <row r="14" spans="1:4" ht="27.75" x14ac:dyDescent="0.25">
      <c r="A14" s="11" t="s">
        <v>30</v>
      </c>
      <c r="B14" s="10" t="s">
        <v>29</v>
      </c>
    </row>
    <row r="15" spans="1:4" ht="27" x14ac:dyDescent="0.25">
      <c r="A15" s="9" t="s">
        <v>28</v>
      </c>
      <c r="B15" s="8" t="s">
        <v>27</v>
      </c>
    </row>
    <row r="16" spans="1:4" ht="27.75" thickBot="1" x14ac:dyDescent="0.3">
      <c r="A16" s="7" t="s">
        <v>26</v>
      </c>
      <c r="B16" s="6" t="s">
        <v>25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view="pageLayout" zoomScaleNormal="100" workbookViewId="0">
      <selection sqref="A1:A1048576"/>
    </sheetView>
  </sheetViews>
  <sheetFormatPr defaultColWidth="9.140625" defaultRowHeight="15" x14ac:dyDescent="0.25"/>
  <cols>
    <col min="1" max="1" width="29.140625" customWidth="1"/>
    <col min="2" max="3" width="29.42578125" bestFit="1" customWidth="1"/>
  </cols>
  <sheetData>
    <row r="2" spans="1:3" x14ac:dyDescent="0.25">
      <c r="A2" s="74" t="s">
        <v>115</v>
      </c>
      <c r="B2" s="74" t="s">
        <v>114</v>
      </c>
      <c r="C2" s="74" t="s">
        <v>189</v>
      </c>
    </row>
    <row r="3" spans="1:3" x14ac:dyDescent="0.25">
      <c r="A3" s="265" t="s">
        <v>108</v>
      </c>
      <c r="B3" s="265" t="s">
        <v>107</v>
      </c>
      <c r="C3" s="265">
        <v>-0.17989417989417988</v>
      </c>
    </row>
    <row r="4" spans="1:3" x14ac:dyDescent="0.25">
      <c r="A4" s="265" t="s">
        <v>89</v>
      </c>
      <c r="B4" s="265" t="s">
        <v>109</v>
      </c>
      <c r="C4" s="265">
        <v>-7.6923076923076927E-3</v>
      </c>
    </row>
    <row r="5" spans="1:3" x14ac:dyDescent="0.25">
      <c r="A5" s="265" t="s">
        <v>137</v>
      </c>
      <c r="B5" s="265" t="s">
        <v>136</v>
      </c>
      <c r="C5" s="265">
        <v>1.2E-2</v>
      </c>
    </row>
    <row r="6" spans="1:3" x14ac:dyDescent="0.25">
      <c r="A6" s="265" t="s">
        <v>89</v>
      </c>
      <c r="B6" s="265" t="s">
        <v>101</v>
      </c>
      <c r="C6" s="265">
        <v>2.323892519970952E-2</v>
      </c>
    </row>
    <row r="7" spans="1:3" x14ac:dyDescent="0.25">
      <c r="A7" s="265" t="s">
        <v>93</v>
      </c>
      <c r="B7" s="265" t="s">
        <v>95</v>
      </c>
      <c r="C7" s="265">
        <v>2.7472527472527472E-2</v>
      </c>
    </row>
    <row r="8" spans="1:3" x14ac:dyDescent="0.25">
      <c r="A8" s="265" t="s">
        <v>89</v>
      </c>
      <c r="B8" s="265" t="s">
        <v>100</v>
      </c>
      <c r="C8" s="265">
        <v>4.4776119402985065E-2</v>
      </c>
    </row>
    <row r="9" spans="1:3" x14ac:dyDescent="0.25">
      <c r="A9" s="265" t="s">
        <v>137</v>
      </c>
      <c r="B9" s="265" t="s">
        <v>139</v>
      </c>
      <c r="C9" s="265">
        <v>5.6000000000000001E-2</v>
      </c>
    </row>
    <row r="10" spans="1:3" x14ac:dyDescent="0.25">
      <c r="A10" s="265" t="s">
        <v>91</v>
      </c>
      <c r="B10" s="265" t="s">
        <v>90</v>
      </c>
      <c r="C10" s="265">
        <v>5.6555269922879167E-2</v>
      </c>
    </row>
    <row r="11" spans="1:3" x14ac:dyDescent="0.25">
      <c r="A11" s="265" t="s">
        <v>85</v>
      </c>
      <c r="B11" s="265" t="s">
        <v>110</v>
      </c>
      <c r="C11" s="265">
        <v>5.9880239520958056E-2</v>
      </c>
    </row>
    <row r="12" spans="1:3" x14ac:dyDescent="0.25">
      <c r="A12" s="265" t="s">
        <v>105</v>
      </c>
      <c r="B12" s="265" t="s">
        <v>104</v>
      </c>
      <c r="C12" s="265">
        <v>7.6696165191740384E-2</v>
      </c>
    </row>
    <row r="13" spans="1:3" x14ac:dyDescent="0.25">
      <c r="A13" s="265" t="s">
        <v>93</v>
      </c>
      <c r="B13" s="265" t="s">
        <v>94</v>
      </c>
      <c r="C13" s="265">
        <v>8.1000000000000003E-2</v>
      </c>
    </row>
    <row r="14" spans="1:3" x14ac:dyDescent="0.25">
      <c r="A14" s="265" t="s">
        <v>103</v>
      </c>
      <c r="B14" s="265" t="s">
        <v>102</v>
      </c>
      <c r="C14" s="265">
        <v>8.2666666666666666E-2</v>
      </c>
    </row>
    <row r="15" spans="1:3" x14ac:dyDescent="0.25">
      <c r="A15" s="265" t="s">
        <v>85</v>
      </c>
      <c r="B15" s="265" t="s">
        <v>112</v>
      </c>
      <c r="C15" s="265">
        <v>9.1463414634146339E-2</v>
      </c>
    </row>
    <row r="16" spans="1:3" x14ac:dyDescent="0.25">
      <c r="A16" s="265" t="s">
        <v>89</v>
      </c>
      <c r="B16" s="265" t="s">
        <v>88</v>
      </c>
      <c r="C16" s="265">
        <v>0.11038961038961043</v>
      </c>
    </row>
    <row r="17" spans="1:3" x14ac:dyDescent="0.25">
      <c r="A17" s="265" t="s">
        <v>103</v>
      </c>
      <c r="B17" s="265" t="s">
        <v>106</v>
      </c>
      <c r="C17" s="265">
        <v>0.12002487562189056</v>
      </c>
    </row>
    <row r="18" spans="1:3" x14ac:dyDescent="0.25">
      <c r="A18" s="265" t="s">
        <v>99</v>
      </c>
      <c r="B18" s="265" t="s">
        <v>98</v>
      </c>
      <c r="C18" s="265">
        <v>0.15789473684210523</v>
      </c>
    </row>
    <row r="19" spans="1:3" x14ac:dyDescent="0.25">
      <c r="A19" s="265" t="s">
        <v>103</v>
      </c>
      <c r="B19" s="265" t="s">
        <v>111</v>
      </c>
      <c r="C19" s="265">
        <v>0.16279069767441859</v>
      </c>
    </row>
    <row r="20" spans="1:3" x14ac:dyDescent="0.25">
      <c r="A20" s="265" t="s">
        <v>93</v>
      </c>
      <c r="B20" s="265" t="s">
        <v>92</v>
      </c>
      <c r="C20" s="265">
        <v>0.19886721208307112</v>
      </c>
    </row>
    <row r="21" spans="1:3" x14ac:dyDescent="0.25">
      <c r="A21" s="265" t="s">
        <v>97</v>
      </c>
      <c r="B21" s="265" t="s">
        <v>96</v>
      </c>
      <c r="C21" s="265">
        <v>0.19921363040629098</v>
      </c>
    </row>
    <row r="22" spans="1:3" x14ac:dyDescent="0.25">
      <c r="A22" s="265" t="s">
        <v>87</v>
      </c>
      <c r="B22" s="265" t="s">
        <v>86</v>
      </c>
      <c r="C22" s="265">
        <v>0.22222222222222221</v>
      </c>
    </row>
    <row r="23" spans="1:3" x14ac:dyDescent="0.25">
      <c r="A23" s="265" t="s">
        <v>97</v>
      </c>
      <c r="B23" s="265" t="s">
        <v>97</v>
      </c>
      <c r="C23" s="265">
        <v>0.32530999270605399</v>
      </c>
    </row>
    <row r="24" spans="1:3" x14ac:dyDescent="0.25">
      <c r="A24" s="265" t="s">
        <v>85</v>
      </c>
      <c r="B24" s="265" t="s">
        <v>84</v>
      </c>
      <c r="C24" s="265">
        <v>0.52311435523114347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workbookViewId="0">
      <selection activeCell="A26" sqref="A26"/>
    </sheetView>
  </sheetViews>
  <sheetFormatPr defaultRowHeight="15" x14ac:dyDescent="0.25"/>
  <cols>
    <col min="1" max="1" width="29.140625" customWidth="1"/>
    <col min="2" max="2" width="20.28515625" customWidth="1"/>
    <col min="3" max="3" width="37.140625" customWidth="1"/>
  </cols>
  <sheetData>
    <row r="2" spans="1:3" x14ac:dyDescent="0.25">
      <c r="A2" s="266" t="s">
        <v>115</v>
      </c>
      <c r="B2" s="266" t="s">
        <v>114</v>
      </c>
      <c r="C2" s="266" t="s">
        <v>189</v>
      </c>
    </row>
    <row r="3" spans="1:3" x14ac:dyDescent="0.25">
      <c r="A3" s="265" t="s">
        <v>91</v>
      </c>
      <c r="B3" s="265" t="s">
        <v>90</v>
      </c>
      <c r="C3" s="265">
        <v>5.6555269922879167E-2</v>
      </c>
    </row>
    <row r="4" spans="1:3" x14ac:dyDescent="0.25">
      <c r="A4" s="267" t="s">
        <v>103</v>
      </c>
      <c r="B4" s="267" t="s">
        <v>102</v>
      </c>
      <c r="C4" s="267">
        <v>8.2666666666666666E-2</v>
      </c>
    </row>
    <row r="5" spans="1:3" x14ac:dyDescent="0.25">
      <c r="A5" s="267" t="s">
        <v>103</v>
      </c>
      <c r="B5" s="267" t="s">
        <v>106</v>
      </c>
      <c r="C5" s="267">
        <v>0.12002487562189056</v>
      </c>
    </row>
    <row r="6" spans="1:3" x14ac:dyDescent="0.25">
      <c r="A6" s="267" t="s">
        <v>103</v>
      </c>
      <c r="B6" s="267" t="s">
        <v>111</v>
      </c>
      <c r="C6" s="267">
        <v>0.16279069767441859</v>
      </c>
    </row>
    <row r="7" spans="1:3" x14ac:dyDescent="0.25">
      <c r="A7" s="265" t="s">
        <v>99</v>
      </c>
      <c r="B7" s="265" t="s">
        <v>98</v>
      </c>
      <c r="C7" s="265">
        <v>0.15789473684210523</v>
      </c>
    </row>
    <row r="8" spans="1:3" x14ac:dyDescent="0.25">
      <c r="A8" s="267" t="s">
        <v>93</v>
      </c>
      <c r="B8" s="267" t="s">
        <v>95</v>
      </c>
      <c r="C8" s="267">
        <v>2.7472527472527472E-2</v>
      </c>
    </row>
    <row r="9" spans="1:3" x14ac:dyDescent="0.25">
      <c r="A9" s="267" t="s">
        <v>93</v>
      </c>
      <c r="B9" s="267" t="s">
        <v>94</v>
      </c>
      <c r="C9" s="267">
        <v>8.1000000000000003E-2</v>
      </c>
    </row>
    <row r="10" spans="1:3" x14ac:dyDescent="0.25">
      <c r="A10" s="267" t="s">
        <v>93</v>
      </c>
      <c r="B10" s="267" t="s">
        <v>92</v>
      </c>
      <c r="C10" s="267">
        <v>0.19886721208307112</v>
      </c>
    </row>
    <row r="11" spans="1:3" x14ac:dyDescent="0.25">
      <c r="A11" s="265" t="s">
        <v>137</v>
      </c>
      <c r="B11" s="265" t="s">
        <v>136</v>
      </c>
      <c r="C11" s="265">
        <v>1.2E-2</v>
      </c>
    </row>
    <row r="12" spans="1:3" x14ac:dyDescent="0.25">
      <c r="A12" s="265" t="s">
        <v>137</v>
      </c>
      <c r="B12" s="265" t="s">
        <v>139</v>
      </c>
      <c r="C12" s="265">
        <v>5.6000000000000001E-2</v>
      </c>
    </row>
    <row r="13" spans="1:3" x14ac:dyDescent="0.25">
      <c r="A13" s="267" t="s">
        <v>105</v>
      </c>
      <c r="B13" s="267" t="s">
        <v>104</v>
      </c>
      <c r="C13" s="267">
        <v>7.6696165191740384E-2</v>
      </c>
    </row>
    <row r="14" spans="1:3" x14ac:dyDescent="0.25">
      <c r="A14" s="265" t="s">
        <v>85</v>
      </c>
      <c r="B14" s="265" t="s">
        <v>110</v>
      </c>
      <c r="C14" s="265">
        <v>5.9880239520958056E-2</v>
      </c>
    </row>
    <row r="15" spans="1:3" x14ac:dyDescent="0.25">
      <c r="A15" s="265" t="s">
        <v>85</v>
      </c>
      <c r="B15" s="265" t="s">
        <v>112</v>
      </c>
      <c r="C15" s="265">
        <v>9.1463414634146339E-2</v>
      </c>
    </row>
    <row r="16" spans="1:3" x14ac:dyDescent="0.25">
      <c r="A16" s="265" t="s">
        <v>85</v>
      </c>
      <c r="B16" s="265" t="s">
        <v>84</v>
      </c>
      <c r="C16" s="265">
        <v>0.52311435523114347</v>
      </c>
    </row>
    <row r="17" spans="1:3" x14ac:dyDescent="0.25">
      <c r="A17" s="267" t="s">
        <v>87</v>
      </c>
      <c r="B17" s="267" t="s">
        <v>86</v>
      </c>
      <c r="C17" s="267">
        <v>0.22222222222222221</v>
      </c>
    </row>
    <row r="18" spans="1:3" x14ac:dyDescent="0.25">
      <c r="A18" s="265" t="s">
        <v>108</v>
      </c>
      <c r="B18" s="265" t="s">
        <v>107</v>
      </c>
      <c r="C18" s="265">
        <v>-0.17989417989417988</v>
      </c>
    </row>
    <row r="19" spans="1:3" x14ac:dyDescent="0.25">
      <c r="A19" s="267" t="s">
        <v>97</v>
      </c>
      <c r="B19" s="267" t="s">
        <v>96</v>
      </c>
      <c r="C19" s="267">
        <v>0.19921363040629098</v>
      </c>
    </row>
    <row r="20" spans="1:3" x14ac:dyDescent="0.25">
      <c r="A20" s="267" t="s">
        <v>97</v>
      </c>
      <c r="B20" s="267" t="s">
        <v>97</v>
      </c>
      <c r="C20" s="267">
        <v>0.32530999270605399</v>
      </c>
    </row>
    <row r="21" spans="1:3" x14ac:dyDescent="0.25">
      <c r="A21" s="265" t="s">
        <v>89</v>
      </c>
      <c r="B21" s="265" t="s">
        <v>109</v>
      </c>
      <c r="C21" s="265">
        <v>-7.6923076923076927E-3</v>
      </c>
    </row>
    <row r="22" spans="1:3" x14ac:dyDescent="0.25">
      <c r="A22" s="265" t="s">
        <v>89</v>
      </c>
      <c r="B22" s="265" t="s">
        <v>101</v>
      </c>
      <c r="C22" s="265">
        <v>2.323892519970952E-2</v>
      </c>
    </row>
    <row r="23" spans="1:3" x14ac:dyDescent="0.25">
      <c r="A23" s="265" t="s">
        <v>89</v>
      </c>
      <c r="B23" s="265" t="s">
        <v>100</v>
      </c>
      <c r="C23" s="265">
        <v>4.4776119402985065E-2</v>
      </c>
    </row>
    <row r="24" spans="1:3" x14ac:dyDescent="0.25">
      <c r="A24" s="265" t="s">
        <v>89</v>
      </c>
      <c r="B24" s="265" t="s">
        <v>88</v>
      </c>
      <c r="C24" s="265">
        <v>0.11038961038961043</v>
      </c>
    </row>
  </sheetData>
  <sortState ref="A3:C24">
    <sortCondition ref="A3:A2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9" sqref="E9"/>
    </sheetView>
  </sheetViews>
  <sheetFormatPr defaultRowHeight="15" x14ac:dyDescent="0.25"/>
  <cols>
    <col min="1" max="1" width="10.5703125" bestFit="1" customWidth="1"/>
    <col min="2" max="2" width="17" bestFit="1" customWidth="1"/>
    <col min="3" max="3" width="13.28515625" bestFit="1" customWidth="1"/>
    <col min="4" max="4" width="9.140625" customWidth="1"/>
    <col min="5" max="5" width="77.7109375" bestFit="1" customWidth="1"/>
    <col min="6" max="6" width="38" bestFit="1" customWidth="1"/>
  </cols>
  <sheetData>
    <row r="1" spans="1:6" x14ac:dyDescent="0.25">
      <c r="A1" s="268"/>
      <c r="B1" s="268"/>
      <c r="C1" s="268"/>
      <c r="D1" s="268"/>
      <c r="E1" s="268"/>
    </row>
    <row r="2" spans="1:6" x14ac:dyDescent="0.25">
      <c r="A2" s="268" t="s">
        <v>115</v>
      </c>
      <c r="B2" s="268" t="s">
        <v>114</v>
      </c>
      <c r="C2" s="268" t="s">
        <v>263</v>
      </c>
      <c r="D2" s="268" t="s">
        <v>262</v>
      </c>
      <c r="E2" s="268" t="s">
        <v>261</v>
      </c>
      <c r="F2" t="s">
        <v>260</v>
      </c>
    </row>
    <row r="3" spans="1:6" x14ac:dyDescent="0.25">
      <c r="A3" s="269" t="s">
        <v>91</v>
      </c>
      <c r="B3" s="269" t="s">
        <v>90</v>
      </c>
      <c r="C3" s="269" t="s">
        <v>259</v>
      </c>
      <c r="D3" s="269">
        <v>16.7</v>
      </c>
      <c r="E3" s="269" t="s">
        <v>258</v>
      </c>
      <c r="F3" s="64">
        <v>790390</v>
      </c>
    </row>
    <row r="4" spans="1:6" x14ac:dyDescent="0.25">
      <c r="A4" s="269" t="s">
        <v>103</v>
      </c>
      <c r="B4" s="269" t="s">
        <v>257</v>
      </c>
      <c r="C4" s="269" t="s">
        <v>254</v>
      </c>
      <c r="D4" s="269">
        <v>6.5</v>
      </c>
      <c r="E4" s="269" t="s">
        <v>256</v>
      </c>
      <c r="F4" s="64">
        <v>175023</v>
      </c>
    </row>
    <row r="5" spans="1:6" x14ac:dyDescent="0.25">
      <c r="A5" s="269" t="s">
        <v>103</v>
      </c>
      <c r="B5" s="269" t="s">
        <v>255</v>
      </c>
      <c r="C5" s="269" t="s">
        <v>254</v>
      </c>
      <c r="D5" s="269">
        <v>9.1</v>
      </c>
      <c r="E5" s="269" t="s">
        <v>253</v>
      </c>
      <c r="F5" s="64">
        <v>175023</v>
      </c>
    </row>
    <row r="6" spans="1:6" x14ac:dyDescent="0.25">
      <c r="A6" s="269" t="s">
        <v>103</v>
      </c>
      <c r="B6" s="269" t="s">
        <v>102</v>
      </c>
      <c r="C6" s="269" t="s">
        <v>252</v>
      </c>
      <c r="D6" s="269">
        <v>7.7</v>
      </c>
      <c r="E6" s="269" t="s">
        <v>251</v>
      </c>
      <c r="F6" s="64">
        <v>25145561</v>
      </c>
    </row>
    <row r="7" spans="1:6" x14ac:dyDescent="0.25">
      <c r="A7" s="269" t="s">
        <v>99</v>
      </c>
      <c r="B7" s="269" t="s">
        <v>98</v>
      </c>
      <c r="C7" s="269" t="s">
        <v>250</v>
      </c>
      <c r="D7" s="269">
        <v>3.6</v>
      </c>
      <c r="E7" s="269" t="s">
        <v>249</v>
      </c>
      <c r="F7" s="64">
        <v>32032</v>
      </c>
    </row>
    <row r="8" spans="1:6" x14ac:dyDescent="0.25">
      <c r="A8" s="269" t="s">
        <v>244</v>
      </c>
      <c r="B8" s="269" t="s">
        <v>248</v>
      </c>
      <c r="C8" s="269" t="s">
        <v>244</v>
      </c>
      <c r="D8" s="269">
        <v>20.8</v>
      </c>
      <c r="E8" s="269" t="s">
        <v>247</v>
      </c>
      <c r="F8" s="64">
        <v>649121</v>
      </c>
    </row>
    <row r="9" spans="1:6" x14ac:dyDescent="0.25">
      <c r="A9" s="269" t="s">
        <v>244</v>
      </c>
      <c r="B9" s="269" t="s">
        <v>246</v>
      </c>
      <c r="C9" s="269" t="s">
        <v>244</v>
      </c>
      <c r="D9" s="269">
        <v>19.7</v>
      </c>
      <c r="E9" s="269" t="s">
        <v>245</v>
      </c>
      <c r="F9" s="64">
        <v>649121</v>
      </c>
    </row>
    <row r="10" spans="1:6" x14ac:dyDescent="0.25">
      <c r="A10" s="269" t="s">
        <v>244</v>
      </c>
      <c r="B10" s="269" t="s">
        <v>243</v>
      </c>
      <c r="C10" s="269" t="s">
        <v>242</v>
      </c>
      <c r="D10" s="269">
        <v>3.7</v>
      </c>
      <c r="E10" s="269" t="s">
        <v>241</v>
      </c>
      <c r="F10" s="64">
        <v>16735</v>
      </c>
    </row>
    <row r="11" spans="1:6" x14ac:dyDescent="0.25">
      <c r="A11" s="269" t="s">
        <v>137</v>
      </c>
      <c r="B11" s="269" t="s">
        <v>240</v>
      </c>
      <c r="C11" s="269" t="s">
        <v>237</v>
      </c>
      <c r="D11" s="269">
        <v>5.5</v>
      </c>
      <c r="E11" s="269" t="s">
        <v>239</v>
      </c>
      <c r="F11" s="64">
        <v>44894</v>
      </c>
    </row>
    <row r="12" spans="1:6" x14ac:dyDescent="0.25">
      <c r="A12" s="269" t="s">
        <v>238</v>
      </c>
      <c r="B12" s="269" t="s">
        <v>139</v>
      </c>
      <c r="C12" s="269" t="s">
        <v>237</v>
      </c>
      <c r="D12" s="269">
        <v>6.5</v>
      </c>
      <c r="E12" s="269" t="s">
        <v>236</v>
      </c>
      <c r="F12" s="64">
        <v>44894</v>
      </c>
    </row>
    <row r="13" spans="1:6" x14ac:dyDescent="0.25">
      <c r="A13" s="269" t="s">
        <v>235</v>
      </c>
      <c r="B13" s="269" t="s">
        <v>234</v>
      </c>
      <c r="C13" s="269" t="s">
        <v>233</v>
      </c>
      <c r="D13" s="269">
        <v>2.2000000000000002</v>
      </c>
      <c r="E13" s="269" t="s">
        <v>232</v>
      </c>
      <c r="F13" s="64">
        <v>7295</v>
      </c>
    </row>
    <row r="14" spans="1:6" x14ac:dyDescent="0.25">
      <c r="A14" s="269" t="s">
        <v>85</v>
      </c>
      <c r="B14" s="269" t="s">
        <v>231</v>
      </c>
      <c r="C14" s="269" t="s">
        <v>230</v>
      </c>
      <c r="D14" s="269">
        <v>1.8</v>
      </c>
      <c r="E14" s="269" t="s">
        <v>229</v>
      </c>
      <c r="F14" s="64">
        <v>12341</v>
      </c>
    </row>
    <row r="15" spans="1:6" x14ac:dyDescent="0.25">
      <c r="A15" s="269" t="s">
        <v>85</v>
      </c>
      <c r="B15" s="269" t="s">
        <v>228</v>
      </c>
      <c r="C15" s="269" t="s">
        <v>227</v>
      </c>
      <c r="D15" s="269">
        <v>6.3</v>
      </c>
      <c r="E15" s="269" t="s">
        <v>226</v>
      </c>
      <c r="F15" s="64">
        <v>77100</v>
      </c>
    </row>
    <row r="16" spans="1:6" x14ac:dyDescent="0.25">
      <c r="A16" s="269" t="s">
        <v>85</v>
      </c>
      <c r="B16" s="269" t="s">
        <v>110</v>
      </c>
      <c r="C16" s="269" t="s">
        <v>225</v>
      </c>
      <c r="D16" s="269">
        <v>6</v>
      </c>
      <c r="E16" s="269" t="s">
        <v>224</v>
      </c>
      <c r="F16" s="64">
        <v>15570</v>
      </c>
    </row>
    <row r="17" spans="1:6" x14ac:dyDescent="0.25">
      <c r="A17" s="269" t="s">
        <v>87</v>
      </c>
      <c r="B17" s="269" t="s">
        <v>223</v>
      </c>
      <c r="C17" s="269" t="s">
        <v>222</v>
      </c>
      <c r="D17" s="269">
        <v>6.2</v>
      </c>
      <c r="E17" s="269" t="s">
        <v>221</v>
      </c>
      <c r="F17" s="64">
        <v>4002</v>
      </c>
    </row>
    <row r="18" spans="1:6" x14ac:dyDescent="0.25">
      <c r="A18" s="64" t="s">
        <v>108</v>
      </c>
      <c r="B18" s="64" t="s">
        <v>220</v>
      </c>
      <c r="C18" s="64" t="s">
        <v>219</v>
      </c>
      <c r="D18" s="64">
        <v>3.2</v>
      </c>
      <c r="E18" s="64"/>
      <c r="F18" s="64">
        <v>99887</v>
      </c>
    </row>
    <row r="19" spans="1:6" x14ac:dyDescent="0.25">
      <c r="A19" s="64" t="s">
        <v>97</v>
      </c>
      <c r="B19" s="64" t="s">
        <v>218</v>
      </c>
      <c r="C19" s="64" t="s">
        <v>215</v>
      </c>
      <c r="D19" s="64">
        <v>4.3</v>
      </c>
      <c r="E19" s="64" t="s">
        <v>217</v>
      </c>
      <c r="F19" s="64">
        <v>35591</v>
      </c>
    </row>
    <row r="20" spans="1:6" x14ac:dyDescent="0.25">
      <c r="A20" s="64" t="s">
        <v>97</v>
      </c>
      <c r="B20" s="64" t="s">
        <v>216</v>
      </c>
      <c r="C20" s="64" t="s">
        <v>215</v>
      </c>
      <c r="D20" s="64">
        <v>4.5999999999999996</v>
      </c>
      <c r="E20" s="64" t="s">
        <v>214</v>
      </c>
      <c r="F20" s="64">
        <v>35591</v>
      </c>
    </row>
    <row r="21" spans="1:6" x14ac:dyDescent="0.25">
      <c r="A21" s="64" t="s">
        <v>89</v>
      </c>
      <c r="B21" s="64" t="s">
        <v>213</v>
      </c>
      <c r="C21" s="64" t="s">
        <v>210</v>
      </c>
      <c r="D21" s="64">
        <v>14</v>
      </c>
      <c r="E21" s="64" t="s">
        <v>208</v>
      </c>
      <c r="F21" s="64">
        <v>236091</v>
      </c>
    </row>
    <row r="22" spans="1:6" x14ac:dyDescent="0.25">
      <c r="A22" s="64" t="s">
        <v>89</v>
      </c>
      <c r="B22" s="64" t="s">
        <v>101</v>
      </c>
      <c r="C22" s="64" t="s">
        <v>210</v>
      </c>
      <c r="D22" s="64">
        <v>14</v>
      </c>
      <c r="E22" s="64" t="s">
        <v>212</v>
      </c>
      <c r="F22" s="64">
        <v>236091</v>
      </c>
    </row>
    <row r="23" spans="1:6" x14ac:dyDescent="0.25">
      <c r="A23" s="64" t="s">
        <v>89</v>
      </c>
      <c r="B23" s="64" t="s">
        <v>211</v>
      </c>
      <c r="C23" s="64" t="s">
        <v>210</v>
      </c>
      <c r="D23" s="64">
        <v>9.3000000000000007</v>
      </c>
      <c r="E23" s="64" t="s">
        <v>208</v>
      </c>
      <c r="F23" s="64">
        <v>236091</v>
      </c>
    </row>
    <row r="24" spans="1:6" x14ac:dyDescent="0.25">
      <c r="A24" s="64" t="s">
        <v>89</v>
      </c>
      <c r="B24" s="64" t="s">
        <v>109</v>
      </c>
      <c r="C24" s="64" t="s">
        <v>209</v>
      </c>
      <c r="D24" s="64">
        <v>5.5</v>
      </c>
      <c r="E24" s="64" t="s">
        <v>208</v>
      </c>
      <c r="F24" s="64">
        <v>236091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20" sqref="F20:F21"/>
    </sheetView>
  </sheetViews>
  <sheetFormatPr defaultRowHeight="15" x14ac:dyDescent="0.25"/>
  <cols>
    <col min="1" max="1" width="24.42578125" style="1" customWidth="1"/>
    <col min="2" max="2" width="26.85546875" style="1" customWidth="1"/>
    <col min="3" max="3" width="26" style="1" customWidth="1"/>
    <col min="4" max="5" width="9.140625" style="1"/>
  </cols>
  <sheetData>
    <row r="1" spans="1:3" x14ac:dyDescent="0.25">
      <c r="A1" s="316" t="s">
        <v>24</v>
      </c>
      <c r="B1" s="316"/>
      <c r="C1" s="316"/>
    </row>
    <row r="2" spans="1:3" x14ac:dyDescent="0.25">
      <c r="A2" s="3" t="s">
        <v>23</v>
      </c>
      <c r="B2" s="3" t="s">
        <v>22</v>
      </c>
      <c r="C2" s="3" t="s">
        <v>3</v>
      </c>
    </row>
    <row r="3" spans="1:3" x14ac:dyDescent="0.25">
      <c r="A3" s="2" t="s">
        <v>21</v>
      </c>
      <c r="B3" s="2" t="s">
        <v>20</v>
      </c>
      <c r="C3" s="2" t="s">
        <v>19</v>
      </c>
    </row>
    <row r="4" spans="1:3" x14ac:dyDescent="0.25">
      <c r="A4" s="2" t="s">
        <v>18</v>
      </c>
      <c r="B4" s="2" t="s">
        <v>17</v>
      </c>
      <c r="C4" s="2" t="s">
        <v>16</v>
      </c>
    </row>
    <row r="5" spans="1:3" x14ac:dyDescent="0.25">
      <c r="A5" s="2" t="s">
        <v>15</v>
      </c>
      <c r="B5" s="2" t="s">
        <v>14</v>
      </c>
      <c r="C5" s="2" t="s">
        <v>13</v>
      </c>
    </row>
    <row r="6" spans="1:3" x14ac:dyDescent="0.25">
      <c r="A6" s="4" t="s">
        <v>12</v>
      </c>
      <c r="B6" s="5" t="s">
        <v>11</v>
      </c>
      <c r="C6" s="4" t="s">
        <v>10</v>
      </c>
    </row>
    <row r="7" spans="1:3" x14ac:dyDescent="0.25">
      <c r="A7" s="4" t="s">
        <v>9</v>
      </c>
      <c r="B7" s="4" t="s">
        <v>8</v>
      </c>
      <c r="C7" s="4" t="s">
        <v>7</v>
      </c>
    </row>
    <row r="8" spans="1:3" x14ac:dyDescent="0.25">
      <c r="A8" s="316" t="s">
        <v>6</v>
      </c>
      <c r="B8" s="316"/>
      <c r="C8" s="316"/>
    </row>
    <row r="9" spans="1:3" x14ac:dyDescent="0.25">
      <c r="A9" s="3" t="s">
        <v>5</v>
      </c>
      <c r="B9" s="3" t="s">
        <v>4</v>
      </c>
      <c r="C9" s="3" t="s">
        <v>3</v>
      </c>
    </row>
    <row r="10" spans="1:3" x14ac:dyDescent="0.25">
      <c r="A10" s="2" t="s">
        <v>2</v>
      </c>
      <c r="B10" s="2" t="s">
        <v>1</v>
      </c>
      <c r="C10" s="2" t="s">
        <v>0</v>
      </c>
    </row>
  </sheetData>
  <mergeCells count="2">
    <mergeCell ref="A1:C1"/>
    <mergeCell ref="A8:C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view="pageLayout" topLeftCell="A4" zoomScaleNormal="100" workbookViewId="0">
      <selection activeCell="D9" sqref="D9"/>
    </sheetView>
  </sheetViews>
  <sheetFormatPr defaultColWidth="9.140625" defaultRowHeight="15" x14ac:dyDescent="0.25"/>
  <cols>
    <col min="1" max="3" width="9.85546875" customWidth="1"/>
    <col min="4" max="4" width="32.140625" customWidth="1"/>
    <col min="5" max="5" width="27.85546875" customWidth="1"/>
  </cols>
  <sheetData>
    <row r="2" spans="1:5" x14ac:dyDescent="0.25">
      <c r="A2" s="298" t="s">
        <v>207</v>
      </c>
      <c r="B2" s="298" t="s">
        <v>206</v>
      </c>
      <c r="C2" s="298" t="s">
        <v>205</v>
      </c>
      <c r="D2" s="300" t="s">
        <v>204</v>
      </c>
      <c r="E2" s="301"/>
    </row>
    <row r="3" spans="1:5" ht="30" customHeight="1" x14ac:dyDescent="0.25">
      <c r="A3" s="299"/>
      <c r="B3" s="299"/>
      <c r="C3" s="299"/>
      <c r="D3" s="302"/>
      <c r="E3" s="303"/>
    </row>
    <row r="4" spans="1:5" ht="46.5" customHeight="1" x14ac:dyDescent="0.25">
      <c r="A4" s="263" t="s">
        <v>195</v>
      </c>
      <c r="B4" s="263" t="s">
        <v>195</v>
      </c>
      <c r="C4" s="263" t="s">
        <v>195</v>
      </c>
      <c r="D4" s="263" t="s">
        <v>203</v>
      </c>
      <c r="E4" s="64"/>
    </row>
    <row r="5" spans="1:5" ht="46.5" customHeight="1" x14ac:dyDescent="0.25">
      <c r="A5" s="263" t="s">
        <v>194</v>
      </c>
      <c r="B5" s="263" t="s">
        <v>194</v>
      </c>
      <c r="C5" s="263" t="s">
        <v>194</v>
      </c>
      <c r="D5" s="263" t="s">
        <v>10</v>
      </c>
      <c r="E5" s="64"/>
    </row>
    <row r="6" spans="1:5" ht="46.5" customHeight="1" x14ac:dyDescent="0.25">
      <c r="A6" s="263" t="s">
        <v>195</v>
      </c>
      <c r="B6" s="263" t="s">
        <v>195</v>
      </c>
      <c r="C6" s="263" t="s">
        <v>194</v>
      </c>
      <c r="D6" s="264" t="s">
        <v>202</v>
      </c>
      <c r="E6" s="64"/>
    </row>
    <row r="7" spans="1:5" ht="46.5" customHeight="1" x14ac:dyDescent="0.25">
      <c r="A7" s="263" t="s">
        <v>195</v>
      </c>
      <c r="B7" s="263" t="s">
        <v>194</v>
      </c>
      <c r="C7" s="263" t="s">
        <v>194</v>
      </c>
      <c r="D7" s="264" t="s">
        <v>201</v>
      </c>
      <c r="E7" s="64"/>
    </row>
    <row r="8" spans="1:5" ht="46.5" customHeight="1" x14ac:dyDescent="0.25">
      <c r="A8" s="263" t="s">
        <v>195</v>
      </c>
      <c r="B8" s="263" t="s">
        <v>194</v>
      </c>
      <c r="C8" s="263" t="s">
        <v>195</v>
      </c>
      <c r="D8" s="263" t="s">
        <v>200</v>
      </c>
      <c r="E8" s="64"/>
    </row>
    <row r="9" spans="1:5" ht="46.5" customHeight="1" x14ac:dyDescent="0.25">
      <c r="A9" s="263" t="s">
        <v>194</v>
      </c>
      <c r="B9" s="263" t="s">
        <v>195</v>
      </c>
      <c r="C9" s="263" t="s">
        <v>194</v>
      </c>
      <c r="D9" s="263" t="s">
        <v>199</v>
      </c>
      <c r="E9" s="64"/>
    </row>
    <row r="10" spans="1:5" ht="46.5" customHeight="1" x14ac:dyDescent="0.25">
      <c r="A10" s="263" t="s">
        <v>194</v>
      </c>
      <c r="B10" s="263" t="s">
        <v>195</v>
      </c>
      <c r="C10" s="263" t="s">
        <v>195</v>
      </c>
      <c r="D10" s="263" t="s">
        <v>198</v>
      </c>
      <c r="E10" s="64"/>
    </row>
    <row r="11" spans="1:5" ht="46.5" customHeight="1" x14ac:dyDescent="0.25">
      <c r="A11" s="263" t="s">
        <v>194</v>
      </c>
      <c r="B11" s="263" t="s">
        <v>194</v>
      </c>
      <c r="C11" s="263" t="s">
        <v>195</v>
      </c>
      <c r="D11" s="263" t="s">
        <v>197</v>
      </c>
      <c r="E11" s="64"/>
    </row>
    <row r="12" spans="1:5" ht="46.5" customHeight="1" x14ac:dyDescent="0.25">
      <c r="A12" s="263" t="s">
        <v>194</v>
      </c>
      <c r="B12" s="263" t="s">
        <v>195</v>
      </c>
      <c r="C12" s="263" t="s">
        <v>193</v>
      </c>
      <c r="D12" s="263" t="s">
        <v>196</v>
      </c>
      <c r="E12" s="64"/>
    </row>
    <row r="13" spans="1:5" ht="46.5" customHeight="1" x14ac:dyDescent="0.25">
      <c r="A13" s="263" t="s">
        <v>195</v>
      </c>
      <c r="B13" s="263" t="s">
        <v>194</v>
      </c>
      <c r="C13" s="263" t="s">
        <v>193</v>
      </c>
      <c r="D13" s="263" t="s">
        <v>192</v>
      </c>
      <c r="E13" s="64"/>
    </row>
  </sheetData>
  <mergeCells count="4">
    <mergeCell ref="A2:A3"/>
    <mergeCell ref="B2:B3"/>
    <mergeCell ref="C2:C3"/>
    <mergeCell ref="D2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7" sqref="E2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Layout" zoomScaleNormal="80" workbookViewId="0">
      <selection activeCell="A17" sqref="A17"/>
    </sheetView>
  </sheetViews>
  <sheetFormatPr defaultRowHeight="14.25" x14ac:dyDescent="0.2"/>
  <cols>
    <col min="1" max="2" width="15.7109375" style="1" customWidth="1"/>
    <col min="3" max="3" width="11.42578125" style="1" bestFit="1" customWidth="1"/>
    <col min="4" max="5" width="15.7109375" style="1" customWidth="1"/>
    <col min="6" max="6" width="11.42578125" style="1" bestFit="1" customWidth="1"/>
    <col min="7" max="16384" width="9.140625" style="1"/>
  </cols>
  <sheetData>
    <row r="1" spans="1:6" ht="15" x14ac:dyDescent="0.25">
      <c r="A1" s="304" t="s">
        <v>191</v>
      </c>
      <c r="B1" s="305"/>
      <c r="C1" s="306"/>
      <c r="D1" s="304" t="s">
        <v>190</v>
      </c>
      <c r="E1" s="305"/>
      <c r="F1" s="306"/>
    </row>
    <row r="2" spans="1:6" ht="60" customHeight="1" x14ac:dyDescent="0.2">
      <c r="A2" s="262" t="s">
        <v>115</v>
      </c>
      <c r="B2" s="73" t="s">
        <v>114</v>
      </c>
      <c r="C2" s="261" t="s">
        <v>189</v>
      </c>
      <c r="D2" s="262" t="s">
        <v>115</v>
      </c>
      <c r="E2" s="73" t="s">
        <v>114</v>
      </c>
      <c r="F2" s="261" t="s">
        <v>189</v>
      </c>
    </row>
    <row r="3" spans="1:6" x14ac:dyDescent="0.2">
      <c r="A3" s="260" t="s">
        <v>91</v>
      </c>
      <c r="B3" s="2" t="s">
        <v>90</v>
      </c>
      <c r="C3" s="259">
        <v>8.9974293059125979E-2</v>
      </c>
      <c r="D3" s="260" t="s">
        <v>137</v>
      </c>
      <c r="E3" s="2" t="s">
        <v>136</v>
      </c>
      <c r="F3" s="259">
        <v>-1.1764705882352941E-2</v>
      </c>
    </row>
    <row r="4" spans="1:6" x14ac:dyDescent="0.2">
      <c r="A4" s="260" t="s">
        <v>103</v>
      </c>
      <c r="B4" s="2" t="s">
        <v>102</v>
      </c>
      <c r="C4" s="259">
        <v>1.6000000000000014E-2</v>
      </c>
      <c r="D4" s="260" t="s">
        <v>103</v>
      </c>
      <c r="E4" s="2" t="s">
        <v>102</v>
      </c>
      <c r="F4" s="259">
        <v>1.6000000000000014E-2</v>
      </c>
    </row>
    <row r="5" spans="1:6" x14ac:dyDescent="0.2">
      <c r="A5" s="260" t="s">
        <v>103</v>
      </c>
      <c r="B5" s="2" t="s">
        <v>111</v>
      </c>
      <c r="C5" s="259">
        <v>8.1395348837209308E-2</v>
      </c>
      <c r="D5" s="260" t="s">
        <v>85</v>
      </c>
      <c r="E5" s="2" t="s">
        <v>112</v>
      </c>
      <c r="F5" s="259">
        <v>1.8292682926829271E-2</v>
      </c>
    </row>
    <row r="6" spans="1:6" x14ac:dyDescent="0.2">
      <c r="A6" s="260" t="s">
        <v>99</v>
      </c>
      <c r="B6" s="2" t="s">
        <v>98</v>
      </c>
      <c r="C6" s="259">
        <v>4.6052631578947345E-2</v>
      </c>
      <c r="D6" s="260" t="s">
        <v>105</v>
      </c>
      <c r="E6" s="2" t="s">
        <v>104</v>
      </c>
      <c r="F6" s="259">
        <v>4.4247787610619482E-2</v>
      </c>
    </row>
    <row r="7" spans="1:6" x14ac:dyDescent="0.2">
      <c r="A7" s="260" t="s">
        <v>93</v>
      </c>
      <c r="B7" s="2" t="s">
        <v>95</v>
      </c>
      <c r="C7" s="259">
        <v>7.6923076923076913E-2</v>
      </c>
      <c r="D7" s="260" t="s">
        <v>99</v>
      </c>
      <c r="E7" s="2" t="s">
        <v>98</v>
      </c>
      <c r="F7" s="259">
        <v>4.6052631578947345E-2</v>
      </c>
    </row>
    <row r="8" spans="1:6" x14ac:dyDescent="0.2">
      <c r="A8" s="260" t="s">
        <v>93</v>
      </c>
      <c r="B8" s="2" t="s">
        <v>92</v>
      </c>
      <c r="C8" s="259">
        <v>0.10258023914411579</v>
      </c>
      <c r="D8" s="260" t="s">
        <v>137</v>
      </c>
      <c r="E8" s="2" t="s">
        <v>139</v>
      </c>
      <c r="F8" s="259">
        <v>5.5837563451776595E-2</v>
      </c>
    </row>
    <row r="9" spans="1:6" x14ac:dyDescent="0.2">
      <c r="A9" s="260" t="s">
        <v>137</v>
      </c>
      <c r="B9" s="2" t="s">
        <v>136</v>
      </c>
      <c r="C9" s="259">
        <v>-1.1764705882352941E-2</v>
      </c>
      <c r="D9" s="260" t="s">
        <v>89</v>
      </c>
      <c r="E9" s="2" t="s">
        <v>100</v>
      </c>
      <c r="F9" s="259">
        <v>5.9701492537313439E-2</v>
      </c>
    </row>
    <row r="10" spans="1:6" ht="13.5" customHeight="1" x14ac:dyDescent="0.2">
      <c r="A10" s="260" t="s">
        <v>137</v>
      </c>
      <c r="B10" s="2" t="s">
        <v>139</v>
      </c>
      <c r="C10" s="259">
        <v>5.5837563451776595E-2</v>
      </c>
      <c r="D10" s="260" t="s">
        <v>93</v>
      </c>
      <c r="E10" s="2" t="s">
        <v>95</v>
      </c>
      <c r="F10" s="259">
        <v>7.6923076923076913E-2</v>
      </c>
    </row>
    <row r="11" spans="1:6" ht="13.5" customHeight="1" x14ac:dyDescent="0.2">
      <c r="A11" s="260" t="s">
        <v>105</v>
      </c>
      <c r="B11" s="2" t="s">
        <v>104</v>
      </c>
      <c r="C11" s="259">
        <v>4.4247787610619482E-2</v>
      </c>
      <c r="D11" s="260" t="s">
        <v>103</v>
      </c>
      <c r="E11" s="2" t="s">
        <v>111</v>
      </c>
      <c r="F11" s="259">
        <v>8.1395348837209308E-2</v>
      </c>
    </row>
    <row r="12" spans="1:6" ht="13.5" customHeight="1" x14ac:dyDescent="0.2">
      <c r="A12" s="260" t="s">
        <v>85</v>
      </c>
      <c r="B12" s="2" t="s">
        <v>112</v>
      </c>
      <c r="C12" s="259">
        <v>1.8292682926829271E-2</v>
      </c>
      <c r="D12" s="260" t="s">
        <v>91</v>
      </c>
      <c r="E12" s="2" t="s">
        <v>90</v>
      </c>
      <c r="F12" s="259">
        <v>8.9974293059125979E-2</v>
      </c>
    </row>
    <row r="13" spans="1:6" ht="13.5" customHeight="1" x14ac:dyDescent="0.2">
      <c r="A13" s="260" t="s">
        <v>85</v>
      </c>
      <c r="B13" s="2" t="s">
        <v>84</v>
      </c>
      <c r="C13" s="259">
        <v>0.22627737226277372</v>
      </c>
      <c r="D13" s="260" t="s">
        <v>93</v>
      </c>
      <c r="E13" s="2" t="s">
        <v>92</v>
      </c>
      <c r="F13" s="259">
        <v>0.10258023914411579</v>
      </c>
    </row>
    <row r="14" spans="1:6" ht="13.5" customHeight="1" x14ac:dyDescent="0.2">
      <c r="A14" s="260" t="s">
        <v>89</v>
      </c>
      <c r="B14" s="2" t="s">
        <v>100</v>
      </c>
      <c r="C14" s="259">
        <v>5.9701492537313439E-2</v>
      </c>
      <c r="D14" s="260" t="s">
        <v>89</v>
      </c>
      <c r="E14" s="2" t="s">
        <v>88</v>
      </c>
      <c r="F14" s="259">
        <v>0.11688311688311687</v>
      </c>
    </row>
    <row r="15" spans="1:6" ht="15" thickBot="1" x14ac:dyDescent="0.25">
      <c r="A15" s="258" t="s">
        <v>89</v>
      </c>
      <c r="B15" s="257" t="s">
        <v>88</v>
      </c>
      <c r="C15" s="256">
        <v>0.11688311688311687</v>
      </c>
      <c r="D15" s="258" t="s">
        <v>85</v>
      </c>
      <c r="E15" s="257" t="s">
        <v>84</v>
      </c>
      <c r="F15" s="256">
        <v>0.22627737226277372</v>
      </c>
    </row>
  </sheetData>
  <mergeCells count="2">
    <mergeCell ref="D1:F1"/>
    <mergeCell ref="A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WhiteSpace="0" view="pageLayout" zoomScaleNormal="100" workbookViewId="0">
      <selection activeCell="K11" sqref="K11"/>
    </sheetView>
  </sheetViews>
  <sheetFormatPr defaultColWidth="9.140625" defaultRowHeight="14.25" x14ac:dyDescent="0.2"/>
  <cols>
    <col min="1" max="1" width="14" style="78" customWidth="1"/>
    <col min="2" max="2" width="17.85546875" style="77" customWidth="1"/>
    <col min="3" max="3" width="21.85546875" style="77" customWidth="1"/>
    <col min="4" max="4" width="15.42578125" style="77" customWidth="1"/>
    <col min="5" max="6" width="7.5703125" style="77" customWidth="1"/>
    <col min="7" max="16384" width="9.140625" style="77"/>
  </cols>
  <sheetData>
    <row r="1" spans="1:6" s="107" customFormat="1" ht="44.25" customHeight="1" thickBot="1" x14ac:dyDescent="0.25">
      <c r="A1" s="112"/>
      <c r="B1" s="111" t="s">
        <v>115</v>
      </c>
      <c r="C1" s="110" t="s">
        <v>114</v>
      </c>
      <c r="D1" s="110" t="s">
        <v>144</v>
      </c>
      <c r="E1" s="109" t="s">
        <v>143</v>
      </c>
      <c r="F1" s="108" t="s">
        <v>142</v>
      </c>
    </row>
    <row r="2" spans="1:6" ht="29.25" thickBot="1" x14ac:dyDescent="0.25">
      <c r="A2" s="97" t="s">
        <v>141</v>
      </c>
      <c r="B2" s="106" t="s">
        <v>103</v>
      </c>
      <c r="C2" s="95" t="s">
        <v>111</v>
      </c>
      <c r="D2" s="95">
        <v>86</v>
      </c>
      <c r="E2" s="94">
        <v>86</v>
      </c>
      <c r="F2" s="93">
        <v>0</v>
      </c>
    </row>
    <row r="3" spans="1:6" x14ac:dyDescent="0.2">
      <c r="A3" s="307" t="s">
        <v>140</v>
      </c>
      <c r="B3" s="105" t="s">
        <v>89</v>
      </c>
      <c r="C3" s="104" t="s">
        <v>109</v>
      </c>
      <c r="D3" s="104">
        <v>130</v>
      </c>
      <c r="E3" s="103">
        <v>136</v>
      </c>
      <c r="F3" s="102">
        <v>-6</v>
      </c>
    </row>
    <row r="4" spans="1:6" x14ac:dyDescent="0.2">
      <c r="A4" s="308"/>
      <c r="B4" s="87" t="s">
        <v>99</v>
      </c>
      <c r="C4" s="86" t="s">
        <v>98</v>
      </c>
      <c r="D4" s="86">
        <v>152</v>
      </c>
      <c r="E4" s="85">
        <v>148</v>
      </c>
      <c r="F4" s="84">
        <v>4</v>
      </c>
    </row>
    <row r="5" spans="1:6" x14ac:dyDescent="0.2">
      <c r="A5" s="308"/>
      <c r="B5" s="88" t="s">
        <v>85</v>
      </c>
      <c r="C5" s="86" t="s">
        <v>112</v>
      </c>
      <c r="D5" s="86">
        <v>164</v>
      </c>
      <c r="E5" s="85">
        <v>164</v>
      </c>
      <c r="F5" s="84">
        <v>0</v>
      </c>
    </row>
    <row r="6" spans="1:6" x14ac:dyDescent="0.2">
      <c r="A6" s="308"/>
      <c r="B6" s="88" t="s">
        <v>85</v>
      </c>
      <c r="C6" s="86" t="s">
        <v>110</v>
      </c>
      <c r="D6" s="86">
        <v>167</v>
      </c>
      <c r="E6" s="85">
        <v>166</v>
      </c>
      <c r="F6" s="84">
        <v>1</v>
      </c>
    </row>
    <row r="7" spans="1:6" x14ac:dyDescent="0.2">
      <c r="A7" s="308"/>
      <c r="B7" s="88" t="s">
        <v>108</v>
      </c>
      <c r="C7" s="86" t="s">
        <v>107</v>
      </c>
      <c r="D7" s="86">
        <v>189</v>
      </c>
      <c r="E7" s="85">
        <v>203</v>
      </c>
      <c r="F7" s="84">
        <v>-14</v>
      </c>
    </row>
    <row r="8" spans="1:6" x14ac:dyDescent="0.2">
      <c r="A8" s="308"/>
      <c r="B8" s="88" t="s">
        <v>137</v>
      </c>
      <c r="C8" s="86" t="s">
        <v>139</v>
      </c>
      <c r="D8" s="86">
        <v>197</v>
      </c>
      <c r="E8" s="85" t="s">
        <v>10</v>
      </c>
      <c r="F8" s="84" t="s">
        <v>10</v>
      </c>
    </row>
    <row r="9" spans="1:6" x14ac:dyDescent="0.2">
      <c r="A9" s="308"/>
      <c r="B9" s="88" t="s">
        <v>89</v>
      </c>
      <c r="C9" s="86" t="s">
        <v>100</v>
      </c>
      <c r="D9" s="86">
        <v>201</v>
      </c>
      <c r="E9" s="85">
        <v>229</v>
      </c>
      <c r="F9" s="84">
        <v>-28</v>
      </c>
    </row>
    <row r="10" spans="1:6" ht="17.25" customHeight="1" thickBot="1" x14ac:dyDescent="0.25">
      <c r="A10" s="309"/>
      <c r="B10" s="101" t="s">
        <v>93</v>
      </c>
      <c r="C10" s="100" t="s">
        <v>94</v>
      </c>
      <c r="D10" s="100">
        <v>259</v>
      </c>
      <c r="E10" s="99">
        <v>400</v>
      </c>
      <c r="F10" s="98">
        <v>-141</v>
      </c>
    </row>
    <row r="11" spans="1:6" x14ac:dyDescent="0.2">
      <c r="A11" s="310" t="s">
        <v>138</v>
      </c>
      <c r="B11" s="92" t="s">
        <v>87</v>
      </c>
      <c r="C11" s="91" t="s">
        <v>86</v>
      </c>
      <c r="D11" s="91">
        <v>306</v>
      </c>
      <c r="E11" s="90">
        <v>320</v>
      </c>
      <c r="F11" s="89">
        <v>-14</v>
      </c>
    </row>
    <row r="12" spans="1:6" x14ac:dyDescent="0.2">
      <c r="A12" s="308"/>
      <c r="B12" s="88" t="s">
        <v>89</v>
      </c>
      <c r="C12" s="86" t="s">
        <v>88</v>
      </c>
      <c r="D12" s="86">
        <v>308</v>
      </c>
      <c r="E12" s="85">
        <v>300</v>
      </c>
      <c r="F12" s="84">
        <v>8</v>
      </c>
    </row>
    <row r="13" spans="1:6" x14ac:dyDescent="0.2">
      <c r="A13" s="308"/>
      <c r="B13" s="88" t="s">
        <v>105</v>
      </c>
      <c r="C13" s="86" t="s">
        <v>104</v>
      </c>
      <c r="D13" s="86">
        <v>339</v>
      </c>
      <c r="E13" s="85">
        <v>356</v>
      </c>
      <c r="F13" s="84">
        <v>-17</v>
      </c>
    </row>
    <row r="14" spans="1:6" x14ac:dyDescent="0.2">
      <c r="A14" s="308"/>
      <c r="B14" s="87" t="s">
        <v>137</v>
      </c>
      <c r="C14" s="86" t="s">
        <v>136</v>
      </c>
      <c r="D14" s="86">
        <v>340</v>
      </c>
      <c r="E14" s="85" t="s">
        <v>10</v>
      </c>
      <c r="F14" s="84" t="s">
        <v>10</v>
      </c>
    </row>
    <row r="15" spans="1:6" x14ac:dyDescent="0.2">
      <c r="A15" s="308"/>
      <c r="B15" s="87" t="s">
        <v>93</v>
      </c>
      <c r="C15" s="86" t="s">
        <v>95</v>
      </c>
      <c r="D15" s="86">
        <v>364</v>
      </c>
      <c r="E15" s="85">
        <v>365</v>
      </c>
      <c r="F15" s="84">
        <v>-1</v>
      </c>
    </row>
    <row r="16" spans="1:6" x14ac:dyDescent="0.2">
      <c r="A16" s="308"/>
      <c r="B16" s="87" t="s">
        <v>103</v>
      </c>
      <c r="C16" s="86" t="s">
        <v>102</v>
      </c>
      <c r="D16" s="86">
        <v>375</v>
      </c>
      <c r="E16" s="85">
        <v>410</v>
      </c>
      <c r="F16" s="84">
        <v>-35</v>
      </c>
    </row>
    <row r="17" spans="1:6" x14ac:dyDescent="0.2">
      <c r="A17" s="308"/>
      <c r="B17" s="88" t="s">
        <v>91</v>
      </c>
      <c r="C17" s="86" t="s">
        <v>90</v>
      </c>
      <c r="D17" s="86">
        <v>389</v>
      </c>
      <c r="E17" s="85">
        <v>397</v>
      </c>
      <c r="F17" s="84">
        <v>-8</v>
      </c>
    </row>
    <row r="18" spans="1:6" ht="15" thickBot="1" x14ac:dyDescent="0.25">
      <c r="A18" s="311"/>
      <c r="B18" s="83" t="s">
        <v>85</v>
      </c>
      <c r="C18" s="82" t="s">
        <v>84</v>
      </c>
      <c r="D18" s="82">
        <v>411</v>
      </c>
      <c r="E18" s="81">
        <v>96</v>
      </c>
      <c r="F18" s="80">
        <v>315</v>
      </c>
    </row>
    <row r="19" spans="1:6" ht="29.25" thickBot="1" x14ac:dyDescent="0.25">
      <c r="A19" s="97" t="s">
        <v>135</v>
      </c>
      <c r="B19" s="96" t="s">
        <v>97</v>
      </c>
      <c r="C19" s="95" t="s">
        <v>96</v>
      </c>
      <c r="D19" s="95">
        <v>763</v>
      </c>
      <c r="E19" s="94">
        <v>763</v>
      </c>
      <c r="F19" s="93">
        <v>0</v>
      </c>
    </row>
    <row r="20" spans="1:6" x14ac:dyDescent="0.2">
      <c r="A20" s="310" t="s">
        <v>134</v>
      </c>
      <c r="B20" s="92" t="s">
        <v>97</v>
      </c>
      <c r="C20" s="91" t="s">
        <v>97</v>
      </c>
      <c r="D20" s="91">
        <v>1371</v>
      </c>
      <c r="E20" s="90">
        <v>809</v>
      </c>
      <c r="F20" s="89">
        <v>562</v>
      </c>
    </row>
    <row r="21" spans="1:6" x14ac:dyDescent="0.2">
      <c r="A21" s="308"/>
      <c r="B21" s="88" t="s">
        <v>89</v>
      </c>
      <c r="C21" s="86" t="s">
        <v>101</v>
      </c>
      <c r="D21" s="86">
        <v>1377</v>
      </c>
      <c r="E21" s="85">
        <v>1447</v>
      </c>
      <c r="F21" s="84">
        <v>-70</v>
      </c>
    </row>
    <row r="22" spans="1:6" x14ac:dyDescent="0.2">
      <c r="A22" s="308"/>
      <c r="B22" s="87" t="s">
        <v>93</v>
      </c>
      <c r="C22" s="86" t="s">
        <v>92</v>
      </c>
      <c r="D22" s="86">
        <v>1589</v>
      </c>
      <c r="E22" s="85">
        <v>1452</v>
      </c>
      <c r="F22" s="84">
        <v>137</v>
      </c>
    </row>
    <row r="23" spans="1:6" ht="15" thickBot="1" x14ac:dyDescent="0.25">
      <c r="A23" s="311"/>
      <c r="B23" s="83" t="s">
        <v>103</v>
      </c>
      <c r="C23" s="82" t="s">
        <v>106</v>
      </c>
      <c r="D23" s="82">
        <v>1608</v>
      </c>
      <c r="E23" s="81">
        <v>1603</v>
      </c>
      <c r="F23" s="80">
        <v>5</v>
      </c>
    </row>
    <row r="24" spans="1:6" x14ac:dyDescent="0.2">
      <c r="A24" s="79"/>
    </row>
  </sheetData>
  <mergeCells count="3">
    <mergeCell ref="A3:A10"/>
    <mergeCell ref="A11:A18"/>
    <mergeCell ref="A20:A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9"/>
  <sheetViews>
    <sheetView view="pageLayout" zoomScaleNormal="100" workbookViewId="0">
      <selection activeCell="B17" sqref="B17"/>
    </sheetView>
  </sheetViews>
  <sheetFormatPr defaultRowHeight="15" x14ac:dyDescent="0.25"/>
  <cols>
    <col min="1" max="1" width="17" customWidth="1"/>
    <col min="2" max="2" width="21.5703125" customWidth="1"/>
    <col min="3" max="3" width="18.140625" customWidth="1"/>
    <col min="4" max="4" width="26.42578125" customWidth="1"/>
  </cols>
  <sheetData>
    <row r="6" spans="1:5" ht="20.25" customHeight="1" x14ac:dyDescent="0.25">
      <c r="A6" s="76" t="s">
        <v>133</v>
      </c>
      <c r="B6" s="76" t="s">
        <v>132</v>
      </c>
      <c r="C6" s="76" t="s">
        <v>131</v>
      </c>
      <c r="D6" s="76" t="s">
        <v>130</v>
      </c>
      <c r="E6" s="75"/>
    </row>
    <row r="7" spans="1:5" x14ac:dyDescent="0.25">
      <c r="A7" s="2" t="s">
        <v>129</v>
      </c>
      <c r="B7" s="2" t="s">
        <v>128</v>
      </c>
      <c r="C7" s="2">
        <v>2002</v>
      </c>
      <c r="D7" s="2" t="s">
        <v>83</v>
      </c>
    </row>
    <row r="8" spans="1:5" x14ac:dyDescent="0.25">
      <c r="A8" s="2" t="s">
        <v>127</v>
      </c>
      <c r="B8" s="2">
        <v>2002</v>
      </c>
      <c r="C8" s="2">
        <v>2006</v>
      </c>
      <c r="D8" s="2" t="s">
        <v>82</v>
      </c>
    </row>
    <row r="9" spans="1:5" x14ac:dyDescent="0.25">
      <c r="A9" s="2" t="s">
        <v>126</v>
      </c>
      <c r="B9" s="2">
        <v>2006</v>
      </c>
      <c r="C9" s="2">
        <v>2010</v>
      </c>
      <c r="D9" s="2" t="s">
        <v>81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view="pageLayout" zoomScaleNormal="100" workbookViewId="0">
      <selection activeCell="A15" sqref="A15"/>
    </sheetView>
  </sheetViews>
  <sheetFormatPr defaultColWidth="9.140625" defaultRowHeight="14.25" x14ac:dyDescent="0.2"/>
  <cols>
    <col min="1" max="1" width="23.42578125" style="1" customWidth="1"/>
    <col min="2" max="2" width="31.7109375" style="1" customWidth="1"/>
    <col min="3" max="3" width="27.28515625" style="1" bestFit="1" customWidth="1"/>
    <col min="4" max="4" width="12.140625" style="1" bestFit="1" customWidth="1"/>
    <col min="5" max="16384" width="9.140625" style="1"/>
  </cols>
  <sheetData>
    <row r="3" spans="1:5" ht="57" customHeight="1" x14ac:dyDescent="0.2">
      <c r="A3" s="74" t="s">
        <v>125</v>
      </c>
      <c r="B3" s="73" t="s">
        <v>124</v>
      </c>
      <c r="C3" s="73" t="s">
        <v>123</v>
      </c>
    </row>
    <row r="4" spans="1:5" x14ac:dyDescent="0.2">
      <c r="A4" s="69" t="s">
        <v>122</v>
      </c>
      <c r="B4" s="70">
        <v>-571</v>
      </c>
      <c r="C4" s="69">
        <v>5.1999999999999998E-2</v>
      </c>
      <c r="D4" s="1">
        <f>B4-B5</f>
        <v>-47</v>
      </c>
      <c r="E4" s="71">
        <f>C4-C5</f>
        <v>4.9999999999999975E-3</v>
      </c>
    </row>
    <row r="5" spans="1:5" x14ac:dyDescent="0.2">
      <c r="A5" s="69" t="s">
        <v>121</v>
      </c>
      <c r="B5" s="70">
        <v>-524</v>
      </c>
      <c r="C5" s="69">
        <v>4.7E-2</v>
      </c>
      <c r="D5" s="72">
        <f>B5-B6</f>
        <v>-180</v>
      </c>
      <c r="E5" s="71">
        <f>C5-C6</f>
        <v>1.6E-2</v>
      </c>
    </row>
    <row r="6" spans="1:5" x14ac:dyDescent="0.2">
      <c r="A6" s="69" t="s">
        <v>120</v>
      </c>
      <c r="B6" s="70">
        <v>-344</v>
      </c>
      <c r="C6" s="69">
        <v>3.1E-2</v>
      </c>
    </row>
    <row r="8" spans="1:5" x14ac:dyDescent="0.2">
      <c r="A8" s="1" t="s">
        <v>119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5"/>
  <sheetViews>
    <sheetView topLeftCell="A67" zoomScaleNormal="100" zoomScalePageLayoutView="70" workbookViewId="0">
      <selection activeCell="B90" sqref="B90"/>
    </sheetView>
  </sheetViews>
  <sheetFormatPr defaultRowHeight="15" x14ac:dyDescent="0.25"/>
  <cols>
    <col min="1" max="1" width="17.28515625" bestFit="1" customWidth="1"/>
    <col min="2" max="2" width="16.140625" bestFit="1" customWidth="1"/>
  </cols>
  <sheetData>
    <row r="3" spans="1:6" x14ac:dyDescent="0.25">
      <c r="D3" s="66"/>
      <c r="E3" s="66"/>
      <c r="F3" s="66"/>
    </row>
    <row r="4" spans="1:6" x14ac:dyDescent="0.25">
      <c r="D4" s="66"/>
      <c r="E4" s="66"/>
      <c r="F4" s="66"/>
    </row>
    <row r="5" spans="1:6" x14ac:dyDescent="0.25">
      <c r="A5" s="65" t="s">
        <v>115</v>
      </c>
      <c r="B5" s="65" t="s">
        <v>114</v>
      </c>
      <c r="C5" s="64" t="s">
        <v>118</v>
      </c>
      <c r="D5" s="66"/>
      <c r="E5" s="66"/>
      <c r="F5" s="66"/>
    </row>
    <row r="6" spans="1:6" x14ac:dyDescent="0.25">
      <c r="A6" s="61" t="s">
        <v>108</v>
      </c>
      <c r="B6" s="61" t="s">
        <v>107</v>
      </c>
      <c r="C6" s="60">
        <v>-0.17989417989417988</v>
      </c>
      <c r="D6" s="67">
        <v>1</v>
      </c>
      <c r="E6" s="58"/>
      <c r="F6" s="66"/>
    </row>
    <row r="7" spans="1:6" x14ac:dyDescent="0.25">
      <c r="A7" s="61" t="s">
        <v>89</v>
      </c>
      <c r="B7" s="61" t="s">
        <v>109</v>
      </c>
      <c r="C7" s="60">
        <v>-7.6923076923076927E-3</v>
      </c>
      <c r="D7" s="67">
        <v>1</v>
      </c>
      <c r="E7" s="58" t="s">
        <v>116</v>
      </c>
      <c r="F7" s="66">
        <f>SUM(D6:D7)</f>
        <v>2</v>
      </c>
    </row>
    <row r="8" spans="1:6" x14ac:dyDescent="0.25">
      <c r="A8" s="61" t="s">
        <v>89</v>
      </c>
      <c r="B8" s="61" t="s">
        <v>101</v>
      </c>
      <c r="C8" s="60">
        <v>2.323892519970952E-2</v>
      </c>
      <c r="D8" s="67">
        <v>1</v>
      </c>
      <c r="E8" s="58" t="s">
        <v>79</v>
      </c>
      <c r="F8" s="66">
        <f>SUM(D8:D15)</f>
        <v>8</v>
      </c>
    </row>
    <row r="9" spans="1:6" x14ac:dyDescent="0.25">
      <c r="A9" s="61" t="s">
        <v>93</v>
      </c>
      <c r="B9" s="61" t="s">
        <v>95</v>
      </c>
      <c r="C9" s="60">
        <v>2.7472527472527472E-2</v>
      </c>
      <c r="D9" s="67">
        <v>1</v>
      </c>
      <c r="E9" s="58" t="s">
        <v>78</v>
      </c>
      <c r="F9" s="68">
        <f>SUM(D16:D21)</f>
        <v>6</v>
      </c>
    </row>
    <row r="10" spans="1:6" x14ac:dyDescent="0.25">
      <c r="A10" s="61" t="s">
        <v>89</v>
      </c>
      <c r="B10" s="61" t="s">
        <v>100</v>
      </c>
      <c r="C10" s="60">
        <v>4.4776119402985065E-2</v>
      </c>
      <c r="D10" s="67">
        <v>1</v>
      </c>
      <c r="E10" s="58" t="s">
        <v>77</v>
      </c>
      <c r="F10" s="66">
        <f>SUM(D22)</f>
        <v>1</v>
      </c>
    </row>
    <row r="11" spans="1:6" x14ac:dyDescent="0.25">
      <c r="A11" s="61" t="s">
        <v>91</v>
      </c>
      <c r="B11" s="61" t="s">
        <v>90</v>
      </c>
      <c r="C11" s="60">
        <v>5.6555269922879167E-2</v>
      </c>
      <c r="D11" s="67">
        <v>1</v>
      </c>
      <c r="E11" s="58" t="s">
        <v>76</v>
      </c>
      <c r="F11" s="66">
        <f>SUM(D23)</f>
        <v>1</v>
      </c>
    </row>
    <row r="12" spans="1:6" x14ac:dyDescent="0.25">
      <c r="A12" s="61" t="s">
        <v>85</v>
      </c>
      <c r="B12" s="61" t="s">
        <v>110</v>
      </c>
      <c r="C12" s="60">
        <v>5.9880239520958056E-2</v>
      </c>
      <c r="D12" s="67">
        <v>1</v>
      </c>
      <c r="E12" s="58" t="s">
        <v>75</v>
      </c>
      <c r="F12" s="66">
        <v>0</v>
      </c>
    </row>
    <row r="13" spans="1:6" x14ac:dyDescent="0.25">
      <c r="A13" s="61" t="s">
        <v>105</v>
      </c>
      <c r="B13" s="61" t="s">
        <v>104</v>
      </c>
      <c r="C13" s="60">
        <v>7.6696165191740384E-2</v>
      </c>
      <c r="D13" s="67">
        <v>1</v>
      </c>
      <c r="E13" s="58" t="s">
        <v>74</v>
      </c>
      <c r="F13" s="66">
        <v>1</v>
      </c>
    </row>
    <row r="14" spans="1:6" x14ac:dyDescent="0.25">
      <c r="A14" s="61" t="s">
        <v>103</v>
      </c>
      <c r="B14" s="61" t="s">
        <v>102</v>
      </c>
      <c r="C14" s="60">
        <v>8.2666666666666666E-2</v>
      </c>
      <c r="D14" s="67">
        <v>1</v>
      </c>
      <c r="E14" s="58"/>
      <c r="F14" s="66"/>
    </row>
    <row r="15" spans="1:6" x14ac:dyDescent="0.25">
      <c r="A15" s="61" t="s">
        <v>85</v>
      </c>
      <c r="B15" s="61" t="s">
        <v>112</v>
      </c>
      <c r="C15" s="60">
        <v>9.1463414634146339E-2</v>
      </c>
      <c r="D15" s="67">
        <v>1</v>
      </c>
      <c r="E15" s="58"/>
      <c r="F15" s="66"/>
    </row>
    <row r="16" spans="1:6" x14ac:dyDescent="0.25">
      <c r="A16" s="61" t="s">
        <v>89</v>
      </c>
      <c r="B16" s="61" t="s">
        <v>88</v>
      </c>
      <c r="C16" s="60">
        <v>0.11038961038961043</v>
      </c>
      <c r="D16" s="67">
        <v>1</v>
      </c>
      <c r="E16" s="58"/>
      <c r="F16" s="66"/>
    </row>
    <row r="17" spans="1:6" x14ac:dyDescent="0.25">
      <c r="A17" s="61" t="s">
        <v>103</v>
      </c>
      <c r="B17" s="61" t="s">
        <v>106</v>
      </c>
      <c r="C17" s="60">
        <v>0.12002487562189056</v>
      </c>
      <c r="D17" s="67">
        <v>1</v>
      </c>
      <c r="E17" s="58"/>
      <c r="F17" s="66"/>
    </row>
    <row r="18" spans="1:6" x14ac:dyDescent="0.25">
      <c r="A18" s="61" t="s">
        <v>99</v>
      </c>
      <c r="B18" s="61" t="s">
        <v>98</v>
      </c>
      <c r="C18" s="60">
        <v>0.15789473684210523</v>
      </c>
      <c r="D18" s="67">
        <v>1</v>
      </c>
      <c r="E18" s="58"/>
      <c r="F18" s="66"/>
    </row>
    <row r="19" spans="1:6" x14ac:dyDescent="0.25">
      <c r="A19" s="61" t="s">
        <v>103</v>
      </c>
      <c r="B19" s="61" t="s">
        <v>111</v>
      </c>
      <c r="C19" s="60">
        <v>0.16279069767441859</v>
      </c>
      <c r="D19" s="67">
        <v>1</v>
      </c>
      <c r="E19" s="58"/>
      <c r="F19" s="66"/>
    </row>
    <row r="20" spans="1:6" x14ac:dyDescent="0.25">
      <c r="A20" s="61" t="s">
        <v>93</v>
      </c>
      <c r="B20" s="61" t="s">
        <v>92</v>
      </c>
      <c r="C20" s="60">
        <v>0.19886721208307112</v>
      </c>
      <c r="D20" s="67">
        <v>1</v>
      </c>
      <c r="E20" s="58"/>
      <c r="F20" s="66"/>
    </row>
    <row r="21" spans="1:6" x14ac:dyDescent="0.25">
      <c r="A21" s="61" t="s">
        <v>97</v>
      </c>
      <c r="B21" s="61" t="s">
        <v>96</v>
      </c>
      <c r="C21" s="60">
        <v>0.19921363040629098</v>
      </c>
      <c r="D21" s="67">
        <v>1</v>
      </c>
      <c r="E21" s="58"/>
      <c r="F21" s="66"/>
    </row>
    <row r="22" spans="1:6" x14ac:dyDescent="0.25">
      <c r="A22" s="61" t="s">
        <v>87</v>
      </c>
      <c r="B22" s="61" t="s">
        <v>86</v>
      </c>
      <c r="C22" s="60">
        <v>0.22222222222222221</v>
      </c>
      <c r="D22" s="67">
        <v>1</v>
      </c>
      <c r="E22" s="58"/>
      <c r="F22" s="66"/>
    </row>
    <row r="23" spans="1:6" x14ac:dyDescent="0.25">
      <c r="A23" s="61" t="s">
        <v>97</v>
      </c>
      <c r="B23" s="61" t="s">
        <v>97</v>
      </c>
      <c r="C23" s="60">
        <v>0.32530999270605399</v>
      </c>
      <c r="D23" s="67">
        <v>1</v>
      </c>
      <c r="E23" s="58"/>
      <c r="F23" s="66"/>
    </row>
    <row r="24" spans="1:6" x14ac:dyDescent="0.25">
      <c r="A24" s="61" t="s">
        <v>85</v>
      </c>
      <c r="B24" s="61" t="s">
        <v>84</v>
      </c>
      <c r="C24" s="60">
        <v>0.52311435523114347</v>
      </c>
      <c r="D24" s="67">
        <v>1</v>
      </c>
      <c r="E24" s="58"/>
      <c r="F24" s="66"/>
    </row>
    <row r="25" spans="1:6" x14ac:dyDescent="0.25">
      <c r="D25" s="66"/>
      <c r="E25" s="66"/>
      <c r="F25" s="66"/>
    </row>
    <row r="26" spans="1:6" x14ac:dyDescent="0.25">
      <c r="A26" s="65" t="s">
        <v>115</v>
      </c>
      <c r="B26" s="65" t="s">
        <v>114</v>
      </c>
      <c r="C26" s="64" t="s">
        <v>117</v>
      </c>
      <c r="D26" s="66"/>
      <c r="E26" s="66"/>
    </row>
    <row r="27" spans="1:6" x14ac:dyDescent="0.25">
      <c r="A27" s="61" t="s">
        <v>89</v>
      </c>
      <c r="B27" s="61" t="s">
        <v>109</v>
      </c>
      <c r="C27" s="60">
        <v>-7.6923076923076927E-3</v>
      </c>
      <c r="D27" s="67">
        <v>1</v>
      </c>
      <c r="E27" s="66"/>
    </row>
    <row r="28" spans="1:6" x14ac:dyDescent="0.25">
      <c r="A28" s="61" t="s">
        <v>103</v>
      </c>
      <c r="B28" s="61" t="s">
        <v>102</v>
      </c>
      <c r="C28" s="60">
        <v>0</v>
      </c>
      <c r="D28" s="67">
        <v>1</v>
      </c>
      <c r="E28" s="66"/>
    </row>
    <row r="29" spans="1:6" x14ac:dyDescent="0.25">
      <c r="A29" s="61" t="s">
        <v>85</v>
      </c>
      <c r="B29" s="61" t="s">
        <v>110</v>
      </c>
      <c r="C29" s="60">
        <v>1.1976047904191628E-2</v>
      </c>
      <c r="D29" s="67">
        <v>1</v>
      </c>
      <c r="E29" s="66"/>
    </row>
    <row r="30" spans="1:6" x14ac:dyDescent="0.25">
      <c r="A30" s="61" t="s">
        <v>99</v>
      </c>
      <c r="B30" s="61" t="s">
        <v>98</v>
      </c>
      <c r="C30" s="60">
        <v>1.9736842105263136E-2</v>
      </c>
      <c r="D30" s="67">
        <v>1</v>
      </c>
      <c r="E30" s="58" t="s">
        <v>116</v>
      </c>
      <c r="F30">
        <f>SUM(D27)</f>
        <v>1</v>
      </c>
    </row>
    <row r="31" spans="1:6" x14ac:dyDescent="0.25">
      <c r="A31" s="61" t="s">
        <v>108</v>
      </c>
      <c r="B31" s="61" t="s">
        <v>107</v>
      </c>
      <c r="C31" s="60">
        <v>2.6455026455026454E-2</v>
      </c>
      <c r="D31" s="67">
        <v>1</v>
      </c>
      <c r="E31" s="58" t="s">
        <v>79</v>
      </c>
      <c r="F31">
        <f>SUM(D28:D44)</f>
        <v>17</v>
      </c>
    </row>
    <row r="32" spans="1:6" x14ac:dyDescent="0.25">
      <c r="A32" s="61" t="s">
        <v>89</v>
      </c>
      <c r="B32" s="61" t="s">
        <v>101</v>
      </c>
      <c r="C32" s="60">
        <v>2.6870007262164125E-2</v>
      </c>
      <c r="D32" s="67">
        <v>1</v>
      </c>
      <c r="E32" s="58" t="s">
        <v>78</v>
      </c>
      <c r="F32">
        <f>SUM(D45:D46)</f>
        <v>2</v>
      </c>
    </row>
    <row r="33" spans="1:6" x14ac:dyDescent="0.25">
      <c r="A33" s="61" t="s">
        <v>85</v>
      </c>
      <c r="B33" s="61" t="s">
        <v>112</v>
      </c>
      <c r="C33" s="60">
        <v>3.0487804878048787E-2</v>
      </c>
      <c r="D33" s="67">
        <v>1</v>
      </c>
      <c r="E33" s="58" t="s">
        <v>77</v>
      </c>
      <c r="F33">
        <v>0</v>
      </c>
    </row>
    <row r="34" spans="1:6" x14ac:dyDescent="0.25">
      <c r="A34" s="61" t="s">
        <v>105</v>
      </c>
      <c r="B34" s="61" t="s">
        <v>104</v>
      </c>
      <c r="C34" s="60">
        <v>3.2448377581120957E-2</v>
      </c>
      <c r="D34" s="67">
        <v>1</v>
      </c>
      <c r="E34" s="58" t="s">
        <v>76</v>
      </c>
      <c r="F34">
        <v>0</v>
      </c>
    </row>
    <row r="35" spans="1:6" x14ac:dyDescent="0.25">
      <c r="A35" s="61" t="s">
        <v>89</v>
      </c>
      <c r="B35" s="61" t="s">
        <v>100</v>
      </c>
      <c r="C35" s="60">
        <v>3.4825870646766177E-2</v>
      </c>
      <c r="D35" s="67">
        <v>1</v>
      </c>
      <c r="E35" s="58" t="s">
        <v>75</v>
      </c>
      <c r="F35">
        <v>0</v>
      </c>
    </row>
    <row r="36" spans="1:6" x14ac:dyDescent="0.25">
      <c r="A36" s="61" t="s">
        <v>93</v>
      </c>
      <c r="B36" s="61" t="s">
        <v>95</v>
      </c>
      <c r="C36" s="60">
        <v>3.5714285714285698E-2</v>
      </c>
      <c r="D36" s="67">
        <v>1</v>
      </c>
      <c r="E36" s="58" t="s">
        <v>74</v>
      </c>
      <c r="F36">
        <v>0</v>
      </c>
    </row>
    <row r="37" spans="1:6" x14ac:dyDescent="0.25">
      <c r="A37" s="61" t="s">
        <v>103</v>
      </c>
      <c r="B37" s="61" t="s">
        <v>106</v>
      </c>
      <c r="C37" s="60">
        <v>3.6069651741293535E-2</v>
      </c>
      <c r="D37" s="67">
        <v>1</v>
      </c>
      <c r="E37" s="66"/>
    </row>
    <row r="38" spans="1:6" x14ac:dyDescent="0.25">
      <c r="A38" s="61" t="s">
        <v>91</v>
      </c>
      <c r="B38" s="61" t="s">
        <v>90</v>
      </c>
      <c r="C38" s="60">
        <v>3.8560411311054005E-2</v>
      </c>
      <c r="D38" s="67">
        <v>1</v>
      </c>
      <c r="E38" s="66"/>
    </row>
    <row r="39" spans="1:6" x14ac:dyDescent="0.25">
      <c r="A39" s="63" t="s">
        <v>93</v>
      </c>
      <c r="B39" s="63" t="s">
        <v>94</v>
      </c>
      <c r="C39" s="62">
        <v>3.8610038610038616E-2</v>
      </c>
      <c r="D39" s="67">
        <v>1</v>
      </c>
      <c r="E39" s="66"/>
    </row>
    <row r="40" spans="1:6" x14ac:dyDescent="0.25">
      <c r="A40" s="61" t="s">
        <v>97</v>
      </c>
      <c r="B40" s="61" t="s">
        <v>96</v>
      </c>
      <c r="C40" s="60">
        <v>4.5871559633027525E-2</v>
      </c>
      <c r="D40" s="67">
        <v>1</v>
      </c>
      <c r="E40" s="66"/>
    </row>
    <row r="41" spans="1:6" x14ac:dyDescent="0.25">
      <c r="A41" s="61" t="s">
        <v>89</v>
      </c>
      <c r="B41" s="61" t="s">
        <v>88</v>
      </c>
      <c r="C41" s="60">
        <v>5.5194805194805241E-2</v>
      </c>
      <c r="D41" s="67">
        <v>1</v>
      </c>
      <c r="E41" s="66"/>
    </row>
    <row r="42" spans="1:6" x14ac:dyDescent="0.25">
      <c r="A42" s="61" t="s">
        <v>93</v>
      </c>
      <c r="B42" s="61" t="s">
        <v>92</v>
      </c>
      <c r="C42" s="60">
        <v>5.6010069225928272E-2</v>
      </c>
      <c r="D42" s="67">
        <v>1</v>
      </c>
      <c r="E42" s="66"/>
    </row>
    <row r="43" spans="1:6" x14ac:dyDescent="0.25">
      <c r="A43" s="61" t="s">
        <v>97</v>
      </c>
      <c r="B43" s="61" t="s">
        <v>97</v>
      </c>
      <c r="C43" s="60">
        <v>7.7315827862873832E-2</v>
      </c>
      <c r="D43" s="67">
        <v>1</v>
      </c>
      <c r="E43" s="66"/>
    </row>
    <row r="44" spans="1:6" x14ac:dyDescent="0.25">
      <c r="A44" s="61" t="s">
        <v>103</v>
      </c>
      <c r="B44" s="61" t="s">
        <v>111</v>
      </c>
      <c r="C44" s="60">
        <v>9.3023255813953501E-2</v>
      </c>
      <c r="D44" s="67">
        <v>1</v>
      </c>
      <c r="E44" s="66"/>
    </row>
    <row r="45" spans="1:6" x14ac:dyDescent="0.25">
      <c r="A45" s="61" t="s">
        <v>85</v>
      </c>
      <c r="B45" s="61" t="s">
        <v>84</v>
      </c>
      <c r="C45" s="60">
        <v>0.13625304136253041</v>
      </c>
      <c r="D45" s="67">
        <v>1</v>
      </c>
      <c r="E45" s="66"/>
    </row>
    <row r="46" spans="1:6" x14ac:dyDescent="0.25">
      <c r="A46" s="61" t="s">
        <v>87</v>
      </c>
      <c r="B46" s="61" t="s">
        <v>86</v>
      </c>
      <c r="C46" s="60">
        <v>0.15359477124183005</v>
      </c>
      <c r="D46" s="67">
        <v>1</v>
      </c>
      <c r="E46" s="66"/>
    </row>
    <row r="48" spans="1:6" x14ac:dyDescent="0.25">
      <c r="A48" s="65" t="s">
        <v>115</v>
      </c>
      <c r="B48" s="65" t="s">
        <v>114</v>
      </c>
      <c r="C48" s="64" t="s">
        <v>113</v>
      </c>
    </row>
    <row r="49" spans="1:6" x14ac:dyDescent="0.25">
      <c r="A49" s="61" t="s">
        <v>85</v>
      </c>
      <c r="B49" s="61" t="s">
        <v>112</v>
      </c>
      <c r="C49" s="60">
        <v>-1.2195121951219516E-2</v>
      </c>
      <c r="D49">
        <v>1</v>
      </c>
    </row>
    <row r="50" spans="1:6" x14ac:dyDescent="0.25">
      <c r="A50" s="61" t="s">
        <v>103</v>
      </c>
      <c r="B50" s="61" t="s">
        <v>111</v>
      </c>
      <c r="C50" s="60">
        <v>-1.1627906976744193E-2</v>
      </c>
      <c r="D50">
        <v>1</v>
      </c>
    </row>
    <row r="51" spans="1:6" x14ac:dyDescent="0.25">
      <c r="A51" s="61" t="s">
        <v>85</v>
      </c>
      <c r="B51" s="61" t="s">
        <v>110</v>
      </c>
      <c r="C51" s="60">
        <v>-5.9880239520958278E-3</v>
      </c>
      <c r="D51">
        <v>1</v>
      </c>
    </row>
    <row r="52" spans="1:6" x14ac:dyDescent="0.25">
      <c r="A52" s="61" t="s">
        <v>89</v>
      </c>
      <c r="B52" s="61" t="s">
        <v>109</v>
      </c>
      <c r="C52" s="60">
        <v>0</v>
      </c>
      <c r="D52">
        <v>1</v>
      </c>
    </row>
    <row r="53" spans="1:6" x14ac:dyDescent="0.25">
      <c r="A53" s="61" t="s">
        <v>108</v>
      </c>
      <c r="B53" s="61" t="s">
        <v>107</v>
      </c>
      <c r="C53" s="60">
        <v>5.2910052910052907E-3</v>
      </c>
      <c r="D53">
        <v>1</v>
      </c>
    </row>
    <row r="54" spans="1:6" x14ac:dyDescent="0.25">
      <c r="A54" s="61" t="s">
        <v>103</v>
      </c>
      <c r="B54" s="61" t="s">
        <v>106</v>
      </c>
      <c r="C54" s="60">
        <v>1.1194029850746259E-2</v>
      </c>
      <c r="D54">
        <v>1</v>
      </c>
      <c r="E54" s="58" t="s">
        <v>79</v>
      </c>
      <c r="F54">
        <v>-3</v>
      </c>
    </row>
    <row r="55" spans="1:6" x14ac:dyDescent="0.25">
      <c r="A55" s="61" t="s">
        <v>105</v>
      </c>
      <c r="B55" s="61" t="s">
        <v>104</v>
      </c>
      <c r="C55" s="60">
        <v>1.1799410029498525E-2</v>
      </c>
      <c r="D55">
        <v>1</v>
      </c>
      <c r="E55" s="58" t="s">
        <v>79</v>
      </c>
      <c r="F55">
        <f>SUM(D52:D68)</f>
        <v>17</v>
      </c>
    </row>
    <row r="56" spans="1:6" x14ac:dyDescent="0.25">
      <c r="A56" s="61" t="s">
        <v>103</v>
      </c>
      <c r="B56" s="61" t="s">
        <v>102</v>
      </c>
      <c r="C56" s="60">
        <v>1.6000000000000014E-2</v>
      </c>
      <c r="D56">
        <v>1</v>
      </c>
      <c r="E56" s="58" t="s">
        <v>78</v>
      </c>
      <c r="F56">
        <v>0</v>
      </c>
    </row>
    <row r="57" spans="1:6" x14ac:dyDescent="0.25">
      <c r="A57" s="61" t="s">
        <v>89</v>
      </c>
      <c r="B57" s="61" t="s">
        <v>101</v>
      </c>
      <c r="C57" s="60">
        <v>2.323892519970952E-2</v>
      </c>
      <c r="D57">
        <v>1</v>
      </c>
      <c r="E57" s="58" t="s">
        <v>77</v>
      </c>
      <c r="F57">
        <v>0</v>
      </c>
    </row>
    <row r="58" spans="1:6" x14ac:dyDescent="0.25">
      <c r="A58" s="61" t="s">
        <v>89</v>
      </c>
      <c r="B58" s="61" t="s">
        <v>100</v>
      </c>
      <c r="C58" s="60">
        <v>2.4875621890547261E-2</v>
      </c>
      <c r="D58">
        <v>1</v>
      </c>
      <c r="E58" s="58" t="s">
        <v>76</v>
      </c>
      <c r="F58">
        <v>0</v>
      </c>
    </row>
    <row r="59" spans="1:6" x14ac:dyDescent="0.25">
      <c r="A59" s="61" t="s">
        <v>99</v>
      </c>
      <c r="B59" s="61" t="s">
        <v>98</v>
      </c>
      <c r="C59" s="60">
        <v>2.6315789473684209E-2</v>
      </c>
      <c r="D59">
        <v>1</v>
      </c>
      <c r="E59" s="58" t="s">
        <v>75</v>
      </c>
      <c r="F59">
        <v>0</v>
      </c>
    </row>
    <row r="60" spans="1:6" x14ac:dyDescent="0.25">
      <c r="A60" s="61" t="s">
        <v>97</v>
      </c>
      <c r="B60" s="61" t="s">
        <v>97</v>
      </c>
      <c r="C60" s="60">
        <v>2.9175784099197632E-2</v>
      </c>
      <c r="D60">
        <v>1</v>
      </c>
      <c r="E60" s="58" t="s">
        <v>74</v>
      </c>
      <c r="F60">
        <v>0</v>
      </c>
    </row>
    <row r="61" spans="1:6" x14ac:dyDescent="0.25">
      <c r="A61" s="61" t="s">
        <v>97</v>
      </c>
      <c r="B61" s="61" t="s">
        <v>96</v>
      </c>
      <c r="C61" s="60">
        <v>4.0629095674967197E-2</v>
      </c>
      <c r="D61">
        <v>1</v>
      </c>
    </row>
    <row r="62" spans="1:6" x14ac:dyDescent="0.25">
      <c r="A62" s="61" t="s">
        <v>93</v>
      </c>
      <c r="B62" s="61" t="s">
        <v>95</v>
      </c>
      <c r="C62" s="60">
        <v>4.1208791208791215E-2</v>
      </c>
      <c r="D62">
        <v>1</v>
      </c>
    </row>
    <row r="63" spans="1:6" x14ac:dyDescent="0.25">
      <c r="A63" s="63" t="s">
        <v>93</v>
      </c>
      <c r="B63" s="63" t="s">
        <v>94</v>
      </c>
      <c r="C63" s="62">
        <v>4.2471042471042469E-2</v>
      </c>
      <c r="D63">
        <v>1</v>
      </c>
    </row>
    <row r="64" spans="1:6" x14ac:dyDescent="0.25">
      <c r="A64" s="61" t="s">
        <v>93</v>
      </c>
      <c r="B64" s="61" t="s">
        <v>92</v>
      </c>
      <c r="C64" s="60">
        <v>4.6570169918187521E-2</v>
      </c>
      <c r="D64">
        <v>1</v>
      </c>
    </row>
    <row r="65" spans="1:4" x14ac:dyDescent="0.25">
      <c r="A65" s="61" t="s">
        <v>91</v>
      </c>
      <c r="B65" s="61" t="s">
        <v>90</v>
      </c>
      <c r="C65" s="60">
        <v>5.1413881748071974E-2</v>
      </c>
      <c r="D65">
        <v>1</v>
      </c>
    </row>
    <row r="66" spans="1:4" x14ac:dyDescent="0.25">
      <c r="A66" s="61" t="s">
        <v>89</v>
      </c>
      <c r="B66" s="61" t="s">
        <v>88</v>
      </c>
      <c r="C66" s="60">
        <v>6.1688311688311626E-2</v>
      </c>
      <c r="D66">
        <v>1</v>
      </c>
    </row>
    <row r="67" spans="1:4" x14ac:dyDescent="0.25">
      <c r="A67" s="61" t="s">
        <v>87</v>
      </c>
      <c r="B67" s="61" t="s">
        <v>86</v>
      </c>
      <c r="C67" s="60">
        <v>8.1699346405228773E-2</v>
      </c>
      <c r="D67">
        <v>1</v>
      </c>
    </row>
    <row r="68" spans="1:4" x14ac:dyDescent="0.25">
      <c r="A68" s="61" t="s">
        <v>85</v>
      </c>
      <c r="B68" s="61" t="s">
        <v>84</v>
      </c>
      <c r="C68" s="60">
        <v>9.002433090024331E-2</v>
      </c>
      <c r="D68">
        <v>1</v>
      </c>
    </row>
    <row r="72" spans="1:4" x14ac:dyDescent="0.25">
      <c r="B72" t="s">
        <v>83</v>
      </c>
      <c r="C72" t="s">
        <v>82</v>
      </c>
      <c r="D72" t="s">
        <v>81</v>
      </c>
    </row>
    <row r="73" spans="1:4" x14ac:dyDescent="0.25">
      <c r="A73" s="59" t="s">
        <v>80</v>
      </c>
      <c r="B73">
        <v>2</v>
      </c>
      <c r="C73">
        <v>1</v>
      </c>
      <c r="D73">
        <v>3</v>
      </c>
    </row>
    <row r="74" spans="1:4" x14ac:dyDescent="0.25">
      <c r="A74" s="58" t="s">
        <v>79</v>
      </c>
      <c r="B74">
        <v>8</v>
      </c>
      <c r="C74">
        <v>17</v>
      </c>
      <c r="D74">
        <v>17</v>
      </c>
    </row>
    <row r="75" spans="1:4" x14ac:dyDescent="0.25">
      <c r="A75" s="58" t="s">
        <v>78</v>
      </c>
      <c r="B75">
        <v>6</v>
      </c>
      <c r="C75">
        <v>2</v>
      </c>
      <c r="D75">
        <v>0</v>
      </c>
    </row>
    <row r="76" spans="1:4" x14ac:dyDescent="0.25">
      <c r="A76" s="58" t="s">
        <v>77</v>
      </c>
      <c r="B76">
        <v>1</v>
      </c>
      <c r="C76">
        <v>0</v>
      </c>
      <c r="D76">
        <v>0</v>
      </c>
    </row>
    <row r="77" spans="1:4" x14ac:dyDescent="0.25">
      <c r="A77" s="58" t="s">
        <v>76</v>
      </c>
      <c r="B77">
        <v>1</v>
      </c>
      <c r="C77">
        <v>0</v>
      </c>
      <c r="D77">
        <v>0</v>
      </c>
    </row>
    <row r="78" spans="1:4" x14ac:dyDescent="0.25">
      <c r="A78" s="58" t="s">
        <v>75</v>
      </c>
      <c r="B78">
        <v>0</v>
      </c>
      <c r="C78">
        <v>0</v>
      </c>
      <c r="D78">
        <v>0</v>
      </c>
    </row>
    <row r="79" spans="1:4" x14ac:dyDescent="0.25">
      <c r="A79" s="58" t="s">
        <v>74</v>
      </c>
      <c r="B79">
        <v>1</v>
      </c>
      <c r="C79">
        <v>0</v>
      </c>
      <c r="D79">
        <v>0</v>
      </c>
    </row>
    <row r="85" spans="4:4" x14ac:dyDescent="0.25">
      <c r="D85" t="s">
        <v>266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view="pageLayout" zoomScaleNormal="100" workbookViewId="0">
      <selection activeCell="A19" sqref="A19"/>
    </sheetView>
  </sheetViews>
  <sheetFormatPr defaultRowHeight="14.25" x14ac:dyDescent="0.2"/>
  <cols>
    <col min="1" max="1" width="24.140625" style="1" customWidth="1"/>
    <col min="2" max="2" width="25" style="1" customWidth="1"/>
    <col min="3" max="3" width="32.5703125" style="1" customWidth="1"/>
    <col min="4" max="16384" width="9.140625" style="1"/>
  </cols>
  <sheetData>
    <row r="3" spans="1:3" ht="15" x14ac:dyDescent="0.2">
      <c r="A3" s="312" t="s">
        <v>73</v>
      </c>
      <c r="B3" s="312"/>
      <c r="C3" s="312"/>
    </row>
    <row r="4" spans="1:3" ht="27" x14ac:dyDescent="0.2">
      <c r="A4" s="57"/>
      <c r="B4" s="57" t="s">
        <v>60</v>
      </c>
      <c r="C4" s="57" t="s">
        <v>72</v>
      </c>
    </row>
    <row r="5" spans="1:3" ht="15" x14ac:dyDescent="0.2">
      <c r="A5" s="54" t="s">
        <v>71</v>
      </c>
      <c r="B5" s="54">
        <v>3162</v>
      </c>
      <c r="C5" s="54" t="s">
        <v>70</v>
      </c>
    </row>
    <row r="6" spans="1:3" ht="15" x14ac:dyDescent="0.2">
      <c r="A6" s="56" t="s">
        <v>69</v>
      </c>
      <c r="B6" s="55" t="s">
        <v>68</v>
      </c>
      <c r="C6" s="54"/>
    </row>
    <row r="7" spans="1:3" ht="15" x14ac:dyDescent="0.2">
      <c r="A7" s="56" t="s">
        <v>67</v>
      </c>
      <c r="B7" s="55" t="s">
        <v>66</v>
      </c>
      <c r="C7" s="54"/>
    </row>
    <row r="8" spans="1:3" ht="15.75" thickBot="1" x14ac:dyDescent="0.25">
      <c r="A8" s="53" t="s">
        <v>58</v>
      </c>
      <c r="B8" s="53">
        <f>2638</f>
        <v>2638</v>
      </c>
      <c r="C8" s="53" t="s">
        <v>65</v>
      </c>
    </row>
    <row r="9" spans="1:3" ht="16.5" thickBot="1" x14ac:dyDescent="0.25">
      <c r="A9" s="52" t="s">
        <v>64</v>
      </c>
      <c r="B9" s="51" t="s">
        <v>63</v>
      </c>
      <c r="C9" s="50" t="s">
        <v>62</v>
      </c>
    </row>
    <row r="10" spans="1:3" ht="15.75" x14ac:dyDescent="0.2">
      <c r="A10" s="49"/>
      <c r="B10" s="48"/>
      <c r="C10" s="47"/>
    </row>
    <row r="11" spans="1:3" ht="16.5" thickBot="1" x14ac:dyDescent="0.3">
      <c r="A11" s="46"/>
      <c r="B11" s="45"/>
      <c r="C11" s="44"/>
    </row>
    <row r="12" spans="1:3" ht="15" x14ac:dyDescent="0.2">
      <c r="A12" s="313" t="s">
        <v>61</v>
      </c>
      <c r="B12" s="314"/>
      <c r="C12" s="315"/>
    </row>
    <row r="13" spans="1:3" ht="15" x14ac:dyDescent="0.2">
      <c r="A13" s="43"/>
      <c r="B13" s="42" t="s">
        <v>60</v>
      </c>
      <c r="C13" s="41" t="s">
        <v>59</v>
      </c>
    </row>
    <row r="14" spans="1:3" ht="15" x14ac:dyDescent="0.2">
      <c r="A14" s="40" t="s">
        <v>58</v>
      </c>
      <c r="B14" s="39">
        <v>2638</v>
      </c>
      <c r="C14" s="38"/>
    </row>
    <row r="15" spans="1:3" ht="15" x14ac:dyDescent="0.2">
      <c r="A15" s="37" t="s">
        <v>57</v>
      </c>
      <c r="B15" s="36">
        <v>447</v>
      </c>
      <c r="C15" s="35"/>
    </row>
    <row r="16" spans="1:3" ht="15" x14ac:dyDescent="0.2">
      <c r="A16" s="37" t="s">
        <v>56</v>
      </c>
      <c r="B16" s="36">
        <v>103</v>
      </c>
      <c r="C16" s="35"/>
    </row>
    <row r="17" spans="1:3" ht="16.5" thickBot="1" x14ac:dyDescent="0.3">
      <c r="A17" s="34" t="s">
        <v>55</v>
      </c>
      <c r="B17" s="33">
        <v>2294</v>
      </c>
      <c r="C17" s="32" t="s">
        <v>54</v>
      </c>
    </row>
  </sheetData>
  <mergeCells count="2">
    <mergeCell ref="A3:C3"/>
    <mergeCell ref="A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Study Database</vt:lpstr>
      <vt:lpstr>Table2.1 Coding Guide</vt:lpstr>
      <vt:lpstr>AdditionalData Windshields</vt:lpstr>
      <vt:lpstr>Table2.4 CustomSort BeforeAfter</vt:lpstr>
      <vt:lpstr>Table 3.1 Colonia Sizes</vt:lpstr>
      <vt:lpstr>Table 4.1 TH Images and Periods</vt:lpstr>
      <vt:lpstr>Table 4.2 TH Vacant and Overall</vt:lpstr>
      <vt:lpstr>Chart 4.1 Occupancy Groups</vt:lpstr>
      <vt:lpstr>Table 4.3 In-Out Rela to Change</vt:lpstr>
      <vt:lpstr>Table4.4. Detailed In-Out</vt:lpstr>
      <vt:lpstr>Table4.5 Individ. Overall Chang</vt:lpstr>
      <vt:lpstr>Table4.6 County Overall</vt:lpstr>
      <vt:lpstr>Additional Data Nearest City</vt:lpstr>
      <vt:lpstr>Table 4.7 Current Breakdown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Drojas</cp:lastModifiedBy>
  <dcterms:created xsi:type="dcterms:W3CDTF">2011-12-28T01:28:50Z</dcterms:created>
  <dcterms:modified xsi:type="dcterms:W3CDTF">2011-12-30T13:43:07Z</dcterms:modified>
</cp:coreProperties>
</file>